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gustin\Desktop\TTMHH-atmosfera y suelo\Calculos2023\INIA\"/>
    </mc:Choice>
  </mc:AlternateContent>
  <bookViews>
    <workbookView xWindow="-108" yWindow="-108" windowWidth="23256" windowHeight="13176" activeTab="4"/>
  </bookViews>
  <sheets>
    <sheet name="VARIABLES_ETP" sheetId="3" r:id="rId1"/>
    <sheet name="ETP_GRAS" sheetId="2" r:id="rId2"/>
    <sheet name="ETP_FAO56" sheetId="4" r:id="rId3"/>
    <sheet name="FAOEjecutable" sheetId="5" r:id="rId4"/>
    <sheet name="Calculo Rad para INIA" sheetId="6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2" l="1"/>
  <c r="F13" i="6"/>
  <c r="F14" i="6"/>
  <c r="H2" i="2"/>
  <c r="I2" i="2" s="1"/>
  <c r="J2" i="2" s="1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2" i="5"/>
  <c r="E3" i="2"/>
  <c r="E2" i="2"/>
  <c r="L2" i="2" l="1"/>
  <c r="M2" i="2"/>
  <c r="AC22" i="5"/>
  <c r="AC23" i="5"/>
  <c r="AC24" i="5"/>
  <c r="AC25" i="5"/>
  <c r="AC26" i="5"/>
  <c r="AC27" i="5"/>
  <c r="AC28" i="5"/>
  <c r="AC29" i="5"/>
  <c r="AC30" i="5"/>
  <c r="AC31" i="5"/>
  <c r="AC32" i="5"/>
  <c r="AC3" i="5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A22" i="5"/>
  <c r="AA23" i="5"/>
  <c r="AA24" i="5"/>
  <c r="AA25" i="5"/>
  <c r="AA26" i="5"/>
  <c r="AA27" i="5"/>
  <c r="AA28" i="5"/>
  <c r="AA29" i="5"/>
  <c r="AA30" i="5"/>
  <c r="AA31" i="5"/>
  <c r="AA32" i="5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Z22" i="5"/>
  <c r="Z23" i="5"/>
  <c r="Z24" i="5"/>
  <c r="Z25" i="5"/>
  <c r="Z26" i="5"/>
  <c r="Z27" i="5"/>
  <c r="Z28" i="5"/>
  <c r="Z29" i="5"/>
  <c r="Z30" i="5"/>
  <c r="Z31" i="5"/>
  <c r="Z32" i="5"/>
  <c r="Z3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Y22" i="5"/>
  <c r="Y23" i="5"/>
  <c r="Y24" i="5"/>
  <c r="Y25" i="5"/>
  <c r="Y26" i="5"/>
  <c r="Y27" i="5"/>
  <c r="Y28" i="5"/>
  <c r="Y29" i="5"/>
  <c r="Y30" i="5"/>
  <c r="Y31" i="5"/>
  <c r="Y32" i="5"/>
  <c r="Y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X22" i="5"/>
  <c r="X23" i="5"/>
  <c r="X24" i="5"/>
  <c r="X25" i="5"/>
  <c r="X26" i="5"/>
  <c r="X27" i="5"/>
  <c r="X28" i="5"/>
  <c r="X29" i="5"/>
  <c r="X30" i="5"/>
  <c r="X31" i="5"/>
  <c r="X3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W22" i="5"/>
  <c r="W23" i="5"/>
  <c r="W24" i="5"/>
  <c r="W25" i="5"/>
  <c r="W26" i="5"/>
  <c r="W27" i="5"/>
  <c r="W28" i="5"/>
  <c r="W29" i="5"/>
  <c r="W30" i="5"/>
  <c r="W31" i="5"/>
  <c r="W32" i="5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V22" i="5"/>
  <c r="R22" i="5" s="1"/>
  <c r="V23" i="5"/>
  <c r="V24" i="5"/>
  <c r="V25" i="5"/>
  <c r="R25" i="5" s="1"/>
  <c r="V26" i="5"/>
  <c r="R26" i="5" s="1"/>
  <c r="V27" i="5"/>
  <c r="R27" i="5" s="1"/>
  <c r="V28" i="5"/>
  <c r="R28" i="5" s="1"/>
  <c r="V29" i="5"/>
  <c r="R29" i="5" s="1"/>
  <c r="V30" i="5"/>
  <c r="R30" i="5" s="1"/>
  <c r="V31" i="5"/>
  <c r="V32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U22" i="5"/>
  <c r="U23" i="5"/>
  <c r="U24" i="5"/>
  <c r="U25" i="5"/>
  <c r="U26" i="5"/>
  <c r="U27" i="5"/>
  <c r="U28" i="5"/>
  <c r="U29" i="5"/>
  <c r="U30" i="5"/>
  <c r="U31" i="5"/>
  <c r="U32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T2" i="5"/>
  <c r="T22" i="5"/>
  <c r="T23" i="5"/>
  <c r="T24" i="5"/>
  <c r="T25" i="5"/>
  <c r="T26" i="5"/>
  <c r="T27" i="5"/>
  <c r="T28" i="5"/>
  <c r="T29" i="5"/>
  <c r="T30" i="5"/>
  <c r="T31" i="5"/>
  <c r="T3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3" i="5"/>
  <c r="R24" i="5"/>
  <c r="R31" i="5"/>
  <c r="R32" i="5"/>
  <c r="R2" i="5"/>
  <c r="Q22" i="5"/>
  <c r="Q23" i="5"/>
  <c r="Q24" i="5"/>
  <c r="Q25" i="5"/>
  <c r="Q26" i="5"/>
  <c r="Q27" i="5"/>
  <c r="Q28" i="5"/>
  <c r="Q29" i="5"/>
  <c r="Q30" i="5"/>
  <c r="Q31" i="5"/>
  <c r="Q3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" i="5"/>
  <c r="Y2" i="5"/>
  <c r="X2" i="5"/>
  <c r="W2" i="5"/>
  <c r="Z2" i="5" s="1"/>
  <c r="V2" i="5"/>
  <c r="N2" i="2" l="1"/>
  <c r="U2" i="5"/>
  <c r="AA2" i="5"/>
  <c r="AC2" i="5" l="1"/>
  <c r="A9" i="6" l="1"/>
  <c r="C9" i="6" s="1"/>
  <c r="C8" i="6"/>
  <c r="B8" i="6"/>
  <c r="A8" i="6"/>
  <c r="C7" i="6"/>
  <c r="B7" i="6"/>
  <c r="B4" i="6"/>
  <c r="C4" i="6" s="1"/>
  <c r="D8" i="6" l="1"/>
  <c r="F8" i="6" s="1"/>
  <c r="D9" i="6"/>
  <c r="F9" i="6" s="1"/>
  <c r="D7" i="6"/>
  <c r="A10" i="6"/>
  <c r="B9" i="6"/>
  <c r="A11" i="6" l="1"/>
  <c r="B10" i="6"/>
  <c r="C10" i="6"/>
  <c r="D10" i="6" s="1"/>
  <c r="F10" i="6" s="1"/>
  <c r="F7" i="6"/>
  <c r="E7" i="6"/>
  <c r="E9" i="6"/>
  <c r="E8" i="6"/>
  <c r="B11" i="6" l="1"/>
  <c r="A12" i="6"/>
  <c r="C11" i="6"/>
  <c r="D11" i="6" s="1"/>
  <c r="F11" i="6" s="1"/>
  <c r="E10" i="6"/>
  <c r="A13" i="6" l="1"/>
  <c r="C12" i="6"/>
  <c r="D12" i="6" s="1"/>
  <c r="F12" i="6" s="1"/>
  <c r="B12" i="6"/>
  <c r="E11" i="6"/>
  <c r="C13" i="6" l="1"/>
  <c r="D13" i="6" s="1"/>
  <c r="B13" i="6"/>
  <c r="E13" i="6" s="1"/>
  <c r="A14" i="6"/>
  <c r="E12" i="6"/>
  <c r="C14" i="6" l="1"/>
  <c r="D14" i="6" s="1"/>
  <c r="B14" i="6"/>
  <c r="E14" i="6" s="1"/>
  <c r="A15" i="6"/>
  <c r="B15" i="6" l="1"/>
  <c r="E15" i="6" s="1"/>
  <c r="A16" i="6"/>
  <c r="C15" i="6"/>
  <c r="D15" i="6" s="1"/>
  <c r="F15" i="6" s="1"/>
  <c r="C16" i="6" l="1"/>
  <c r="D16" i="6" s="1"/>
  <c r="F16" i="6" s="1"/>
  <c r="B16" i="6"/>
  <c r="E16" i="6" s="1"/>
  <c r="A17" i="6"/>
  <c r="C17" i="6" l="1"/>
  <c r="D17" i="6" s="1"/>
  <c r="F17" i="6" s="1"/>
  <c r="A18" i="6"/>
  <c r="B17" i="6"/>
  <c r="E17" i="6" l="1"/>
  <c r="C18" i="6"/>
  <c r="D18" i="6" s="1"/>
  <c r="F18" i="6" s="1"/>
  <c r="B18" i="6"/>
  <c r="E18" i="6" s="1"/>
  <c r="A19" i="6"/>
  <c r="B19" i="6" l="1"/>
  <c r="A20" i="6"/>
  <c r="C19" i="6"/>
  <c r="D19" i="6" s="1"/>
  <c r="F19" i="6" s="1"/>
  <c r="B20" i="6" l="1"/>
  <c r="C20" i="6"/>
  <c r="D20" i="6" s="1"/>
  <c r="F20" i="6" s="1"/>
  <c r="A21" i="6"/>
  <c r="E19" i="6"/>
  <c r="C21" i="6" l="1"/>
  <c r="D21" i="6" s="1"/>
  <c r="F21" i="6" s="1"/>
  <c r="B21" i="6"/>
  <c r="A22" i="6"/>
  <c r="E20" i="6"/>
  <c r="B22" i="6" l="1"/>
  <c r="E22" i="6" s="1"/>
  <c r="A23" i="6"/>
  <c r="C22" i="6"/>
  <c r="D22" i="6" s="1"/>
  <c r="F22" i="6" s="1"/>
  <c r="E21" i="6"/>
  <c r="B23" i="6" l="1"/>
  <c r="A24" i="6"/>
  <c r="C23" i="6"/>
  <c r="D23" i="6" s="1"/>
  <c r="F23" i="6" s="1"/>
  <c r="C24" i="6" l="1"/>
  <c r="D24" i="6" s="1"/>
  <c r="F24" i="6" s="1"/>
  <c r="B24" i="6"/>
  <c r="A25" i="6"/>
  <c r="E23" i="6"/>
  <c r="C25" i="6" l="1"/>
  <c r="D25" i="6" s="1"/>
  <c r="F25" i="6" s="1"/>
  <c r="B25" i="6"/>
  <c r="A26" i="6"/>
  <c r="E24" i="6"/>
  <c r="C26" i="6" l="1"/>
  <c r="D26" i="6" s="1"/>
  <c r="F26" i="6" s="1"/>
  <c r="B26" i="6"/>
  <c r="A27" i="6"/>
  <c r="E25" i="6"/>
  <c r="B27" i="6" l="1"/>
  <c r="E27" i="6" s="1"/>
  <c r="A28" i="6"/>
  <c r="C27" i="6"/>
  <c r="D27" i="6" s="1"/>
  <c r="F27" i="6" s="1"/>
  <c r="E26" i="6"/>
  <c r="C28" i="6" l="1"/>
  <c r="D28" i="6" s="1"/>
  <c r="F28" i="6" s="1"/>
  <c r="B28" i="6"/>
  <c r="A29" i="6"/>
  <c r="C29" i="6" l="1"/>
  <c r="D29" i="6" s="1"/>
  <c r="F29" i="6" s="1"/>
  <c r="B29" i="6"/>
  <c r="A30" i="6"/>
  <c r="E28" i="6"/>
  <c r="C30" i="6" l="1"/>
  <c r="D30" i="6" s="1"/>
  <c r="F30" i="6" s="1"/>
  <c r="B30" i="6"/>
  <c r="A31" i="6"/>
  <c r="E29" i="6"/>
  <c r="B31" i="6" l="1"/>
  <c r="A32" i="6"/>
  <c r="C31" i="6"/>
  <c r="D31" i="6" s="1"/>
  <c r="F31" i="6" s="1"/>
  <c r="E30" i="6"/>
  <c r="C32" i="6" l="1"/>
  <c r="D32" i="6" s="1"/>
  <c r="F32" i="6" s="1"/>
  <c r="B32" i="6"/>
  <c r="A33" i="6"/>
  <c r="E31" i="6"/>
  <c r="C33" i="6" l="1"/>
  <c r="D33" i="6" s="1"/>
  <c r="F33" i="6" s="1"/>
  <c r="B33" i="6"/>
  <c r="A34" i="6"/>
  <c r="E32" i="6"/>
  <c r="A35" i="6" l="1"/>
  <c r="C34" i="6"/>
  <c r="D34" i="6" s="1"/>
  <c r="F34" i="6" s="1"/>
  <c r="B34" i="6"/>
  <c r="E33" i="6"/>
  <c r="B35" i="6" l="1"/>
  <c r="E35" i="6" s="1"/>
  <c r="A36" i="6"/>
  <c r="C35" i="6"/>
  <c r="D35" i="6" s="1"/>
  <c r="F35" i="6" s="1"/>
  <c r="E34" i="6"/>
  <c r="A37" i="6" l="1"/>
  <c r="C36" i="6"/>
  <c r="D36" i="6" s="1"/>
  <c r="F36" i="6" s="1"/>
  <c r="B36" i="6"/>
  <c r="E36" i="6" l="1"/>
  <c r="C37" i="6"/>
  <c r="D37" i="6" s="1"/>
  <c r="F37" i="6" s="1"/>
  <c r="B37" i="6"/>
  <c r="A38" i="6"/>
  <c r="E37" i="6" l="1"/>
  <c r="A39" i="6"/>
  <c r="C38" i="6"/>
  <c r="D38" i="6" s="1"/>
  <c r="F38" i="6" s="1"/>
  <c r="B38" i="6"/>
  <c r="E38" i="6" l="1"/>
  <c r="B39" i="6"/>
  <c r="A40" i="6"/>
  <c r="C39" i="6"/>
  <c r="D39" i="6" s="1"/>
  <c r="F39" i="6" s="1"/>
  <c r="A41" i="6" l="1"/>
  <c r="C40" i="6"/>
  <c r="D40" i="6" s="1"/>
  <c r="F40" i="6" s="1"/>
  <c r="B40" i="6"/>
  <c r="E40" i="6" s="1"/>
  <c r="E39" i="6"/>
  <c r="C41" i="6" l="1"/>
  <c r="D41" i="6" s="1"/>
  <c r="F41" i="6" s="1"/>
  <c r="B41" i="6"/>
  <c r="E41" i="6" s="1"/>
  <c r="A42" i="6"/>
  <c r="A43" i="6" l="1"/>
  <c r="B42" i="6"/>
  <c r="C42" i="6"/>
  <c r="D42" i="6" s="1"/>
  <c r="F42" i="6" s="1"/>
  <c r="E42" i="6" l="1"/>
  <c r="B43" i="6"/>
  <c r="A44" i="6"/>
  <c r="C43" i="6"/>
  <c r="D43" i="6" s="1"/>
  <c r="F43" i="6" s="1"/>
  <c r="E43" i="6" l="1"/>
  <c r="A45" i="6"/>
  <c r="C44" i="6"/>
  <c r="D44" i="6" s="1"/>
  <c r="F44" i="6" s="1"/>
  <c r="B44" i="6"/>
  <c r="E44" i="6" s="1"/>
  <c r="C45" i="6" l="1"/>
  <c r="D45" i="6" s="1"/>
  <c r="F45" i="6" s="1"/>
  <c r="B45" i="6"/>
  <c r="A46" i="6"/>
  <c r="A47" i="6" l="1"/>
  <c r="B46" i="6"/>
  <c r="C46" i="6"/>
  <c r="D46" i="6" s="1"/>
  <c r="F46" i="6" s="1"/>
  <c r="E45" i="6"/>
  <c r="B47" i="6" l="1"/>
  <c r="A48" i="6"/>
  <c r="C47" i="6"/>
  <c r="D47" i="6" s="1"/>
  <c r="F47" i="6" s="1"/>
  <c r="E46" i="6"/>
  <c r="A49" i="6" l="1"/>
  <c r="B48" i="6"/>
  <c r="C48" i="6"/>
  <c r="D48" i="6" s="1"/>
  <c r="F48" i="6" s="1"/>
  <c r="E47" i="6"/>
  <c r="E48" i="6" l="1"/>
  <c r="C49" i="6"/>
  <c r="D49" i="6" s="1"/>
  <c r="F49" i="6" s="1"/>
  <c r="B49" i="6"/>
  <c r="E49" i="6" s="1"/>
  <c r="A50" i="6"/>
  <c r="C50" i="6" l="1"/>
  <c r="D50" i="6" s="1"/>
  <c r="F50" i="6" s="1"/>
  <c r="A51" i="6"/>
  <c r="B50" i="6"/>
  <c r="E50" i="6" s="1"/>
  <c r="B51" i="6" l="1"/>
  <c r="A52" i="6"/>
  <c r="C51" i="6"/>
  <c r="D51" i="6" s="1"/>
  <c r="F51" i="6" s="1"/>
  <c r="B52" i="6" l="1"/>
  <c r="C52" i="6"/>
  <c r="D52" i="6" s="1"/>
  <c r="F52" i="6" s="1"/>
  <c r="A53" i="6"/>
  <c r="E51" i="6"/>
  <c r="C53" i="6" l="1"/>
  <c r="D53" i="6" s="1"/>
  <c r="F53" i="6" s="1"/>
  <c r="B53" i="6"/>
  <c r="E53" i="6" s="1"/>
  <c r="A54" i="6"/>
  <c r="E52" i="6"/>
  <c r="B54" i="6" l="1"/>
  <c r="A55" i="6"/>
  <c r="C54" i="6"/>
  <c r="D54" i="6" s="1"/>
  <c r="F54" i="6" s="1"/>
  <c r="B55" i="6" l="1"/>
  <c r="A56" i="6"/>
  <c r="C55" i="6"/>
  <c r="D55" i="6" s="1"/>
  <c r="F55" i="6" s="1"/>
  <c r="E54" i="6"/>
  <c r="C56" i="6" l="1"/>
  <c r="D56" i="6" s="1"/>
  <c r="F56" i="6" s="1"/>
  <c r="B56" i="6"/>
  <c r="E56" i="6" s="1"/>
  <c r="A57" i="6"/>
  <c r="E55" i="6"/>
  <c r="C57" i="6" l="1"/>
  <c r="D57" i="6" s="1"/>
  <c r="F57" i="6" s="1"/>
  <c r="B57" i="6"/>
  <c r="E57" i="6" s="1"/>
  <c r="A58" i="6"/>
  <c r="C58" i="6" l="1"/>
  <c r="D58" i="6" s="1"/>
  <c r="F58" i="6" s="1"/>
  <c r="B58" i="6"/>
  <c r="E58" i="6" s="1"/>
  <c r="A59" i="6"/>
  <c r="B59" i="6" l="1"/>
  <c r="A60" i="6"/>
  <c r="C59" i="6"/>
  <c r="D59" i="6" s="1"/>
  <c r="F59" i="6" s="1"/>
  <c r="E59" i="6" l="1"/>
  <c r="A61" i="6"/>
  <c r="B60" i="6"/>
  <c r="C60" i="6"/>
  <c r="D60" i="6" s="1"/>
  <c r="F60" i="6" s="1"/>
  <c r="E60" i="6" l="1"/>
  <c r="C61" i="6"/>
  <c r="D61" i="6" s="1"/>
  <c r="F61" i="6" s="1"/>
  <c r="A62" i="6"/>
  <c r="B61" i="6"/>
  <c r="E61" i="6" s="1"/>
  <c r="C62" i="6" l="1"/>
  <c r="D62" i="6" s="1"/>
  <c r="F62" i="6" s="1"/>
  <c r="B62" i="6"/>
  <c r="A63" i="6"/>
  <c r="E62" i="6" l="1"/>
  <c r="B63" i="6"/>
  <c r="C63" i="6"/>
  <c r="D63" i="6" s="1"/>
  <c r="F63" i="6" s="1"/>
  <c r="A64" i="6"/>
  <c r="A65" i="6" l="1"/>
  <c r="B64" i="6"/>
  <c r="C64" i="6"/>
  <c r="D64" i="6" s="1"/>
  <c r="F64" i="6" s="1"/>
  <c r="E63" i="6"/>
  <c r="E64" i="6" l="1"/>
  <c r="C65" i="6"/>
  <c r="D65" i="6" s="1"/>
  <c r="F65" i="6" s="1"/>
  <c r="A66" i="6"/>
  <c r="B65" i="6"/>
  <c r="E65" i="6" s="1"/>
  <c r="C66" i="6" l="1"/>
  <c r="D66" i="6" s="1"/>
  <c r="F66" i="6" s="1"/>
  <c r="B66" i="6"/>
  <c r="E66" i="6" s="1"/>
  <c r="A67" i="6"/>
  <c r="A68" i="6" l="1"/>
  <c r="C67" i="6"/>
  <c r="D67" i="6" s="1"/>
  <c r="F67" i="6" s="1"/>
  <c r="B67" i="6"/>
  <c r="E67" i="6" l="1"/>
  <c r="A69" i="6"/>
  <c r="C68" i="6"/>
  <c r="D68" i="6" s="1"/>
  <c r="F68" i="6" s="1"/>
  <c r="B68" i="6"/>
  <c r="E68" i="6" l="1"/>
  <c r="C69" i="6"/>
  <c r="D69" i="6" s="1"/>
  <c r="F69" i="6" s="1"/>
  <c r="B69" i="6"/>
  <c r="E69" i="6" s="1"/>
  <c r="A70" i="6"/>
  <c r="C70" i="6" l="1"/>
  <c r="D70" i="6" s="1"/>
  <c r="F70" i="6" s="1"/>
  <c r="B70" i="6"/>
  <c r="E70" i="6" s="1"/>
  <c r="A71" i="6"/>
  <c r="C71" i="6" l="1"/>
  <c r="D71" i="6" s="1"/>
  <c r="F71" i="6" s="1"/>
  <c r="A72" i="6"/>
  <c r="B71" i="6"/>
  <c r="E71" i="6" s="1"/>
  <c r="A73" i="6" l="1"/>
  <c r="C72" i="6"/>
  <c r="D72" i="6" s="1"/>
  <c r="F72" i="6" s="1"/>
  <c r="B72" i="6"/>
  <c r="E72" i="6" s="1"/>
  <c r="B73" i="6" l="1"/>
  <c r="A74" i="6"/>
  <c r="C73" i="6"/>
  <c r="D73" i="6" s="1"/>
  <c r="F73" i="6" s="1"/>
  <c r="C74" i="6" l="1"/>
  <c r="D74" i="6" s="1"/>
  <c r="F74" i="6" s="1"/>
  <c r="A75" i="6"/>
  <c r="B74" i="6"/>
  <c r="E74" i="6" s="1"/>
  <c r="E73" i="6"/>
  <c r="A76" i="6" l="1"/>
  <c r="C75" i="6"/>
  <c r="D75" i="6" s="1"/>
  <c r="F75" i="6" s="1"/>
  <c r="B75" i="6"/>
  <c r="E75" i="6" s="1"/>
  <c r="A77" i="6" l="1"/>
  <c r="C76" i="6"/>
  <c r="D76" i="6" s="1"/>
  <c r="F76" i="6" s="1"/>
  <c r="B76" i="6"/>
  <c r="E76" i="6" s="1"/>
  <c r="C77" i="6" l="1"/>
  <c r="D77" i="6" s="1"/>
  <c r="F77" i="6" s="1"/>
  <c r="B77" i="6"/>
  <c r="E77" i="6" s="1"/>
  <c r="A78" i="6"/>
  <c r="C78" i="6" l="1"/>
  <c r="D78" i="6" s="1"/>
  <c r="F78" i="6" s="1"/>
  <c r="A79" i="6"/>
  <c r="B78" i="6"/>
  <c r="E78" i="6" s="1"/>
  <c r="A80" i="6" l="1"/>
  <c r="C79" i="6"/>
  <c r="D79" i="6" s="1"/>
  <c r="F79" i="6" s="1"/>
  <c r="B79" i="6"/>
  <c r="E79" i="6" s="1"/>
  <c r="A81" i="6" l="1"/>
  <c r="C80" i="6"/>
  <c r="D80" i="6" s="1"/>
  <c r="F80" i="6" s="1"/>
  <c r="B80" i="6"/>
  <c r="E80" i="6" s="1"/>
  <c r="A82" i="6" l="1"/>
  <c r="C81" i="6"/>
  <c r="D81" i="6" s="1"/>
  <c r="F81" i="6" s="1"/>
  <c r="B81" i="6"/>
  <c r="E81" i="6" s="1"/>
  <c r="C82" i="6" l="1"/>
  <c r="D82" i="6" s="1"/>
  <c r="F82" i="6" s="1"/>
  <c r="A83" i="6"/>
  <c r="B82" i="6"/>
  <c r="E82" i="6" s="1"/>
  <c r="C83" i="6" l="1"/>
  <c r="D83" i="6" s="1"/>
  <c r="F83" i="6" s="1"/>
  <c r="B83" i="6"/>
  <c r="E83" i="6" s="1"/>
  <c r="A84" i="6"/>
  <c r="A85" i="6" l="1"/>
  <c r="C84" i="6"/>
  <c r="D84" i="6" s="1"/>
  <c r="F84" i="6" s="1"/>
  <c r="B84" i="6"/>
  <c r="E84" i="6" s="1"/>
  <c r="C85" i="6" l="1"/>
  <c r="D85" i="6" s="1"/>
  <c r="F85" i="6" s="1"/>
  <c r="B85" i="6"/>
  <c r="E85" i="6" s="1"/>
  <c r="A86" i="6"/>
  <c r="C86" i="6" l="1"/>
  <c r="D86" i="6" s="1"/>
  <c r="F86" i="6" s="1"/>
  <c r="B86" i="6"/>
  <c r="E86" i="6" s="1"/>
  <c r="A87" i="6"/>
  <c r="B87" i="6" l="1"/>
  <c r="A88" i="6"/>
  <c r="C87" i="6"/>
  <c r="D87" i="6" s="1"/>
  <c r="F87" i="6" s="1"/>
  <c r="A89" i="6" l="1"/>
  <c r="C88" i="6"/>
  <c r="D88" i="6" s="1"/>
  <c r="F88" i="6" s="1"/>
  <c r="B88" i="6"/>
  <c r="E88" i="6" s="1"/>
  <c r="E87" i="6"/>
  <c r="B89" i="6" l="1"/>
  <c r="A90" i="6"/>
  <c r="C89" i="6"/>
  <c r="D89" i="6" s="1"/>
  <c r="F89" i="6" s="1"/>
  <c r="C90" i="6" l="1"/>
  <c r="D90" i="6" s="1"/>
  <c r="F90" i="6" s="1"/>
  <c r="B90" i="6"/>
  <c r="A91" i="6"/>
  <c r="E89" i="6"/>
  <c r="A92" i="6" l="1"/>
  <c r="B91" i="6"/>
  <c r="C91" i="6"/>
  <c r="D91" i="6" s="1"/>
  <c r="F91" i="6" s="1"/>
  <c r="E90" i="6"/>
  <c r="A93" i="6" l="1"/>
  <c r="B92" i="6"/>
  <c r="C92" i="6"/>
  <c r="D92" i="6" s="1"/>
  <c r="F92" i="6" s="1"/>
  <c r="E91" i="6"/>
  <c r="E92" i="6" l="1"/>
  <c r="A94" i="6"/>
  <c r="C93" i="6"/>
  <c r="D93" i="6" s="1"/>
  <c r="F93" i="6" s="1"/>
  <c r="B93" i="6"/>
  <c r="E93" i="6" s="1"/>
  <c r="C94" i="6" l="1"/>
  <c r="D94" i="6" s="1"/>
  <c r="F94" i="6" s="1"/>
  <c r="B94" i="6"/>
  <c r="A95" i="6"/>
  <c r="C95" i="6" l="1"/>
  <c r="D95" i="6" s="1"/>
  <c r="F95" i="6" s="1"/>
  <c r="B95" i="6"/>
  <c r="A96" i="6"/>
  <c r="E94" i="6"/>
  <c r="A97" i="6" l="1"/>
  <c r="B96" i="6"/>
  <c r="C96" i="6"/>
  <c r="D96" i="6" s="1"/>
  <c r="F96" i="6" s="1"/>
  <c r="E95" i="6"/>
  <c r="C97" i="6" l="1"/>
  <c r="D97" i="6" s="1"/>
  <c r="F97" i="6" s="1"/>
  <c r="B97" i="6"/>
  <c r="A98" i="6"/>
  <c r="E96" i="6"/>
  <c r="C98" i="6" l="1"/>
  <c r="D98" i="6" s="1"/>
  <c r="F98" i="6" s="1"/>
  <c r="B98" i="6"/>
  <c r="A99" i="6"/>
  <c r="E97" i="6"/>
  <c r="A100" i="6" l="1"/>
  <c r="C99" i="6"/>
  <c r="D99" i="6" s="1"/>
  <c r="F99" i="6" s="1"/>
  <c r="B99" i="6"/>
  <c r="E99" i="6" s="1"/>
  <c r="E98" i="6"/>
  <c r="A101" i="6" l="1"/>
  <c r="C100" i="6"/>
  <c r="D100" i="6" s="1"/>
  <c r="F100" i="6" s="1"/>
  <c r="B100" i="6"/>
  <c r="E100" i="6" s="1"/>
  <c r="A102" i="6" l="1"/>
  <c r="B101" i="6"/>
  <c r="C101" i="6"/>
  <c r="D101" i="6" s="1"/>
  <c r="F101" i="6" s="1"/>
  <c r="E101" i="6" l="1"/>
  <c r="C102" i="6"/>
  <c r="D102" i="6" s="1"/>
  <c r="F102" i="6" s="1"/>
  <c r="B102" i="6"/>
  <c r="E102" i="6" s="1"/>
  <c r="A103" i="6"/>
  <c r="B103" i="6" l="1"/>
  <c r="C103" i="6"/>
  <c r="D103" i="6" s="1"/>
  <c r="F103" i="6" s="1"/>
  <c r="A104" i="6"/>
  <c r="A105" i="6" l="1"/>
  <c r="C104" i="6"/>
  <c r="D104" i="6" s="1"/>
  <c r="F104" i="6" s="1"/>
  <c r="B104" i="6"/>
  <c r="E104" i="6" s="1"/>
  <c r="E103" i="6"/>
  <c r="A106" i="6" l="1"/>
  <c r="B105" i="6"/>
  <c r="C105" i="6"/>
  <c r="D105" i="6" s="1"/>
  <c r="F105" i="6" s="1"/>
  <c r="E105" i="6" l="1"/>
  <c r="C106" i="6"/>
  <c r="D106" i="6" s="1"/>
  <c r="F106" i="6" s="1"/>
  <c r="B106" i="6"/>
  <c r="A107" i="6"/>
  <c r="C107" i="6" l="1"/>
  <c r="D107" i="6" s="1"/>
  <c r="F107" i="6" s="1"/>
  <c r="A108" i="6"/>
  <c r="B107" i="6"/>
  <c r="E107" i="6" s="1"/>
  <c r="E106" i="6"/>
  <c r="A109" i="6" l="1"/>
  <c r="C108" i="6"/>
  <c r="D108" i="6" s="1"/>
  <c r="F108" i="6" s="1"/>
  <c r="B108" i="6"/>
  <c r="E108" i="6" s="1"/>
  <c r="A110" i="6" l="1"/>
  <c r="C109" i="6"/>
  <c r="D109" i="6" s="1"/>
  <c r="F109" i="6" s="1"/>
  <c r="B109" i="6"/>
  <c r="E109" i="6" s="1"/>
  <c r="C110" i="6" l="1"/>
  <c r="D110" i="6" s="1"/>
  <c r="F110" i="6" s="1"/>
  <c r="B110" i="6"/>
  <c r="E110" i="6" s="1"/>
  <c r="A111" i="6"/>
  <c r="C111" i="6" l="1"/>
  <c r="D111" i="6" s="1"/>
  <c r="F111" i="6" s="1"/>
  <c r="A112" i="6"/>
  <c r="B111" i="6"/>
  <c r="E111" i="6" l="1"/>
  <c r="A113" i="6"/>
  <c r="C112" i="6"/>
  <c r="D112" i="6" s="1"/>
  <c r="F112" i="6" s="1"/>
  <c r="B112" i="6"/>
  <c r="E112" i="6" s="1"/>
  <c r="A114" i="6" l="1"/>
  <c r="B113" i="6"/>
  <c r="C113" i="6"/>
  <c r="D113" i="6" s="1"/>
  <c r="F113" i="6" s="1"/>
  <c r="E113" i="6" l="1"/>
  <c r="C114" i="6"/>
  <c r="D114" i="6" s="1"/>
  <c r="F114" i="6" s="1"/>
  <c r="B114" i="6"/>
  <c r="E114" i="6" s="1"/>
  <c r="A115" i="6"/>
  <c r="C115" i="6" l="1"/>
  <c r="D115" i="6" s="1"/>
  <c r="F115" i="6" s="1"/>
  <c r="B115" i="6"/>
  <c r="E115" i="6" s="1"/>
  <c r="A116" i="6"/>
  <c r="A117" i="6" l="1"/>
  <c r="C116" i="6"/>
  <c r="D116" i="6" s="1"/>
  <c r="F116" i="6" s="1"/>
  <c r="B116" i="6"/>
  <c r="E116" i="6" s="1"/>
  <c r="A118" i="6" l="1"/>
  <c r="B117" i="6"/>
  <c r="C117" i="6"/>
  <c r="D117" i="6" s="1"/>
  <c r="F117" i="6" s="1"/>
  <c r="E117" i="6" l="1"/>
  <c r="C118" i="6"/>
  <c r="D118" i="6" s="1"/>
  <c r="F118" i="6" s="1"/>
  <c r="B118" i="6"/>
  <c r="E118" i="6" s="1"/>
  <c r="A119" i="6"/>
  <c r="C119" i="6" l="1"/>
  <c r="D119" i="6" s="1"/>
  <c r="F119" i="6" s="1"/>
  <c r="A120" i="6"/>
  <c r="B119" i="6"/>
  <c r="E119" i="6" l="1"/>
  <c r="A121" i="6"/>
  <c r="C120" i="6"/>
  <c r="D120" i="6" s="1"/>
  <c r="F120" i="6" s="1"/>
  <c r="B120" i="6"/>
  <c r="E120" i="6" s="1"/>
  <c r="A122" i="6" l="1"/>
  <c r="B121" i="6"/>
  <c r="C121" i="6"/>
  <c r="D121" i="6" s="1"/>
  <c r="F121" i="6" s="1"/>
  <c r="E121" i="6" l="1"/>
  <c r="C122" i="6"/>
  <c r="D122" i="6" s="1"/>
  <c r="F122" i="6" s="1"/>
  <c r="B122" i="6"/>
  <c r="E122" i="6" s="1"/>
  <c r="A123" i="6"/>
  <c r="C123" i="6" l="1"/>
  <c r="D123" i="6" s="1"/>
  <c r="F123" i="6" s="1"/>
  <c r="B123" i="6"/>
  <c r="E123" i="6" s="1"/>
  <c r="A124" i="6"/>
  <c r="A125" i="6" l="1"/>
  <c r="C124" i="6"/>
  <c r="D124" i="6" s="1"/>
  <c r="F124" i="6" s="1"/>
  <c r="B124" i="6"/>
  <c r="E124" i="6" s="1"/>
  <c r="A126" i="6" l="1"/>
  <c r="B125" i="6"/>
  <c r="C125" i="6"/>
  <c r="D125" i="6" s="1"/>
  <c r="F125" i="6" s="1"/>
  <c r="E125" i="6" l="1"/>
  <c r="C126" i="6"/>
  <c r="D126" i="6" s="1"/>
  <c r="F126" i="6" s="1"/>
  <c r="B126" i="6"/>
  <c r="A127" i="6"/>
  <c r="C127" i="6" l="1"/>
  <c r="D127" i="6" s="1"/>
  <c r="F127" i="6" s="1"/>
  <c r="A128" i="6"/>
  <c r="B127" i="6"/>
  <c r="E127" i="6" s="1"/>
  <c r="E126" i="6"/>
  <c r="A129" i="6" l="1"/>
  <c r="C128" i="6"/>
  <c r="D128" i="6" s="1"/>
  <c r="F128" i="6" s="1"/>
  <c r="B128" i="6"/>
  <c r="E128" i="6" s="1"/>
  <c r="A130" i="6" l="1"/>
  <c r="C129" i="6"/>
  <c r="D129" i="6" s="1"/>
  <c r="F129" i="6" s="1"/>
  <c r="B129" i="6"/>
  <c r="E129" i="6" s="1"/>
  <c r="C130" i="6" l="1"/>
  <c r="D130" i="6" s="1"/>
  <c r="F130" i="6" s="1"/>
  <c r="B130" i="6"/>
  <c r="E130" i="6" s="1"/>
  <c r="A131" i="6"/>
  <c r="C131" i="6" l="1"/>
  <c r="D131" i="6" s="1"/>
  <c r="F131" i="6" s="1"/>
  <c r="A132" i="6"/>
  <c r="B131" i="6"/>
  <c r="E131" i="6" s="1"/>
  <c r="A133" i="6" l="1"/>
  <c r="C132" i="6"/>
  <c r="D132" i="6" s="1"/>
  <c r="F132" i="6" s="1"/>
  <c r="B132" i="6"/>
  <c r="E132" i="6" s="1"/>
  <c r="A134" i="6" l="1"/>
  <c r="C133" i="6"/>
  <c r="D133" i="6" s="1"/>
  <c r="F133" i="6" s="1"/>
  <c r="B133" i="6"/>
  <c r="E133" i="6" s="1"/>
  <c r="C134" i="6" l="1"/>
  <c r="D134" i="6" s="1"/>
  <c r="F134" i="6" s="1"/>
  <c r="B134" i="6"/>
  <c r="E134" i="6" s="1"/>
  <c r="A135" i="6"/>
  <c r="C135" i="6" l="1"/>
  <c r="D135" i="6" s="1"/>
  <c r="F135" i="6" s="1"/>
  <c r="B135" i="6"/>
  <c r="E135" i="6" s="1"/>
  <c r="A136" i="6"/>
  <c r="A137" i="6" l="1"/>
  <c r="C136" i="6"/>
  <c r="D136" i="6" s="1"/>
  <c r="F136" i="6" s="1"/>
  <c r="B136" i="6"/>
  <c r="E136" i="6" s="1"/>
  <c r="A138" i="6" l="1"/>
  <c r="B137" i="6"/>
  <c r="C137" i="6"/>
  <c r="D137" i="6" s="1"/>
  <c r="F137" i="6" s="1"/>
  <c r="E137" i="6" l="1"/>
  <c r="C138" i="6"/>
  <c r="D138" i="6" s="1"/>
  <c r="F138" i="6" s="1"/>
  <c r="B138" i="6"/>
  <c r="A139" i="6"/>
  <c r="C139" i="6" l="1"/>
  <c r="D139" i="6" s="1"/>
  <c r="F139" i="6" s="1"/>
  <c r="A140" i="6"/>
  <c r="B139" i="6"/>
  <c r="E138" i="6"/>
  <c r="E139" i="6" l="1"/>
  <c r="A141" i="6"/>
  <c r="C140" i="6"/>
  <c r="D140" i="6" s="1"/>
  <c r="F140" i="6" s="1"/>
  <c r="B140" i="6"/>
  <c r="B141" i="6" l="1"/>
  <c r="A142" i="6"/>
  <c r="C141" i="6"/>
  <c r="D141" i="6" s="1"/>
  <c r="F141" i="6" s="1"/>
  <c r="E140" i="6"/>
  <c r="C142" i="6" l="1"/>
  <c r="D142" i="6" s="1"/>
  <c r="F142" i="6" s="1"/>
  <c r="B142" i="6"/>
  <c r="A143" i="6"/>
  <c r="E141" i="6"/>
  <c r="C143" i="6" l="1"/>
  <c r="D143" i="6" s="1"/>
  <c r="F143" i="6" s="1"/>
  <c r="B143" i="6"/>
  <c r="E143" i="6" s="1"/>
  <c r="A144" i="6"/>
  <c r="E142" i="6"/>
  <c r="C144" i="6" l="1"/>
  <c r="D144" i="6" s="1"/>
  <c r="F144" i="6" s="1"/>
  <c r="B144" i="6"/>
  <c r="E144" i="6" s="1"/>
  <c r="A145" i="6"/>
  <c r="A146" i="6" l="1"/>
  <c r="C145" i="6"/>
  <c r="D145" i="6" s="1"/>
  <c r="F145" i="6" s="1"/>
  <c r="B145" i="6"/>
  <c r="E145" i="6" s="1"/>
  <c r="C146" i="6" l="1"/>
  <c r="D146" i="6" s="1"/>
  <c r="F146" i="6" s="1"/>
  <c r="B146" i="6"/>
  <c r="E146" i="6" s="1"/>
  <c r="A147" i="6"/>
  <c r="C147" i="6" l="1"/>
  <c r="D147" i="6" s="1"/>
  <c r="F147" i="6" s="1"/>
  <c r="B147" i="6"/>
  <c r="E147" i="6" s="1"/>
  <c r="A148" i="6"/>
  <c r="A149" i="6" l="1"/>
  <c r="C148" i="6"/>
  <c r="D148" i="6" s="1"/>
  <c r="F148" i="6" s="1"/>
  <c r="B148" i="6"/>
  <c r="E148" i="6" s="1"/>
  <c r="A150" i="6" l="1"/>
  <c r="C149" i="6"/>
  <c r="D149" i="6" s="1"/>
  <c r="F149" i="6" s="1"/>
  <c r="B149" i="6"/>
  <c r="E149" i="6" s="1"/>
  <c r="A151" i="6" l="1"/>
  <c r="C150" i="6"/>
  <c r="D150" i="6" s="1"/>
  <c r="F150" i="6" s="1"/>
  <c r="B150" i="6"/>
  <c r="E150" i="6" s="1"/>
  <c r="C151" i="6" l="1"/>
  <c r="D151" i="6" s="1"/>
  <c r="F151" i="6" s="1"/>
  <c r="B151" i="6"/>
  <c r="A152" i="6"/>
  <c r="A153" i="6" l="1"/>
  <c r="C152" i="6"/>
  <c r="D152" i="6" s="1"/>
  <c r="F152" i="6" s="1"/>
  <c r="B152" i="6"/>
  <c r="E151" i="6"/>
  <c r="E152" i="6" l="1"/>
  <c r="A154" i="6"/>
  <c r="C153" i="6"/>
  <c r="D153" i="6" s="1"/>
  <c r="F153" i="6" s="1"/>
  <c r="B153" i="6"/>
  <c r="E153" i="6" s="1"/>
  <c r="A155" i="6" l="1"/>
  <c r="C154" i="6"/>
  <c r="D154" i="6" s="1"/>
  <c r="F154" i="6" s="1"/>
  <c r="B154" i="6"/>
  <c r="E154" i="6" s="1"/>
  <c r="C155" i="6" l="1"/>
  <c r="D155" i="6" s="1"/>
  <c r="F155" i="6" s="1"/>
  <c r="B155" i="6"/>
  <c r="A156" i="6"/>
  <c r="A157" i="6" l="1"/>
  <c r="C156" i="6"/>
  <c r="D156" i="6" s="1"/>
  <c r="F156" i="6" s="1"/>
  <c r="B156" i="6"/>
  <c r="E156" i="6" s="1"/>
  <c r="E155" i="6"/>
  <c r="A158" i="6" l="1"/>
  <c r="B157" i="6"/>
  <c r="C157" i="6"/>
  <c r="D157" i="6" s="1"/>
  <c r="F157" i="6" s="1"/>
  <c r="E157" i="6" l="1"/>
  <c r="C158" i="6"/>
  <c r="D158" i="6" s="1"/>
  <c r="F158" i="6" s="1"/>
  <c r="A159" i="6"/>
  <c r="B158" i="6"/>
  <c r="E158" i="6" s="1"/>
  <c r="C159" i="6" l="1"/>
  <c r="D159" i="6" s="1"/>
  <c r="F159" i="6" s="1"/>
  <c r="B159" i="6"/>
  <c r="E159" i="6" s="1"/>
  <c r="A160" i="6"/>
  <c r="C160" i="6" l="1"/>
  <c r="D160" i="6" s="1"/>
  <c r="F160" i="6" s="1"/>
  <c r="B160" i="6"/>
  <c r="E160" i="6" s="1"/>
  <c r="A161" i="6"/>
  <c r="A162" i="6" l="1"/>
  <c r="C161" i="6"/>
  <c r="D161" i="6" s="1"/>
  <c r="F161" i="6" s="1"/>
  <c r="B161" i="6"/>
  <c r="E161" i="6" s="1"/>
  <c r="C162" i="6" l="1"/>
  <c r="D162" i="6" s="1"/>
  <c r="F162" i="6" s="1"/>
  <c r="B162" i="6"/>
  <c r="E162" i="6" s="1"/>
  <c r="A163" i="6"/>
  <c r="C163" i="6" l="1"/>
  <c r="D163" i="6" s="1"/>
  <c r="F163" i="6" s="1"/>
  <c r="B163" i="6"/>
  <c r="E163" i="6" s="1"/>
  <c r="A164" i="6"/>
  <c r="A165" i="6" l="1"/>
  <c r="C164" i="6"/>
  <c r="D164" i="6" s="1"/>
  <c r="F164" i="6" s="1"/>
  <c r="B164" i="6"/>
  <c r="E164" i="6" s="1"/>
  <c r="A166" i="6" l="1"/>
  <c r="C165" i="6"/>
  <c r="D165" i="6" s="1"/>
  <c r="F165" i="6" s="1"/>
  <c r="B165" i="6"/>
  <c r="E165" i="6" s="1"/>
  <c r="A167" i="6" l="1"/>
  <c r="C166" i="6"/>
  <c r="D166" i="6" s="1"/>
  <c r="F166" i="6" s="1"/>
  <c r="B166" i="6"/>
  <c r="E166" i="6" s="1"/>
  <c r="C167" i="6" l="1"/>
  <c r="D167" i="6" s="1"/>
  <c r="F167" i="6" s="1"/>
  <c r="B167" i="6"/>
  <c r="E167" i="6" s="1"/>
  <c r="A168" i="6"/>
  <c r="A169" i="6" l="1"/>
  <c r="C168" i="6"/>
  <c r="D168" i="6" s="1"/>
  <c r="F168" i="6" s="1"/>
  <c r="B168" i="6"/>
  <c r="E168" i="6" s="1"/>
  <c r="A170" i="6" l="1"/>
  <c r="C169" i="6"/>
  <c r="D169" i="6" s="1"/>
  <c r="F169" i="6" s="1"/>
  <c r="B169" i="6"/>
  <c r="E169" i="6" s="1"/>
  <c r="A171" i="6" l="1"/>
  <c r="C170" i="6"/>
  <c r="D170" i="6" s="1"/>
  <c r="F170" i="6" s="1"/>
  <c r="B170" i="6"/>
  <c r="E170" i="6" s="1"/>
  <c r="C171" i="6" l="1"/>
  <c r="D171" i="6" s="1"/>
  <c r="F171" i="6" s="1"/>
  <c r="B171" i="6"/>
  <c r="E171" i="6" s="1"/>
  <c r="A172" i="6"/>
  <c r="A173" i="6" l="1"/>
  <c r="C172" i="6"/>
  <c r="D172" i="6" s="1"/>
  <c r="F172" i="6" s="1"/>
  <c r="B172" i="6"/>
  <c r="E172" i="6" s="1"/>
  <c r="A174" i="6" l="1"/>
  <c r="C173" i="6"/>
  <c r="D173" i="6" s="1"/>
  <c r="F173" i="6" s="1"/>
  <c r="B173" i="6"/>
  <c r="E173" i="6" s="1"/>
  <c r="C174" i="6" l="1"/>
  <c r="D174" i="6" s="1"/>
  <c r="F174" i="6" s="1"/>
  <c r="A175" i="6"/>
  <c r="B174" i="6"/>
  <c r="E174" i="6" s="1"/>
  <c r="C175" i="6" l="1"/>
  <c r="D175" i="6" s="1"/>
  <c r="F175" i="6" s="1"/>
  <c r="B175" i="6"/>
  <c r="E175" i="6" s="1"/>
  <c r="A176" i="6"/>
  <c r="C176" i="6" l="1"/>
  <c r="D176" i="6" s="1"/>
  <c r="F176" i="6" s="1"/>
  <c r="B176" i="6"/>
  <c r="E176" i="6" s="1"/>
  <c r="A177" i="6"/>
  <c r="A178" i="6" l="1"/>
  <c r="C177" i="6"/>
  <c r="D177" i="6" s="1"/>
  <c r="F177" i="6" s="1"/>
  <c r="B177" i="6"/>
  <c r="C178" i="6" l="1"/>
  <c r="D178" i="6" s="1"/>
  <c r="F178" i="6" s="1"/>
  <c r="B178" i="6"/>
  <c r="E178" i="6" s="1"/>
  <c r="A179" i="6"/>
  <c r="E177" i="6"/>
  <c r="C179" i="6" l="1"/>
  <c r="D179" i="6" s="1"/>
  <c r="F179" i="6" s="1"/>
  <c r="B179" i="6"/>
  <c r="E179" i="6" s="1"/>
  <c r="A180" i="6"/>
  <c r="A181" i="6" l="1"/>
  <c r="C180" i="6"/>
  <c r="D180" i="6" s="1"/>
  <c r="F180" i="6" s="1"/>
  <c r="B180" i="6"/>
  <c r="E180" i="6" s="1"/>
  <c r="A182" i="6" l="1"/>
  <c r="C181" i="6"/>
  <c r="D181" i="6" s="1"/>
  <c r="F181" i="6" s="1"/>
  <c r="B181" i="6"/>
  <c r="E181" i="6" s="1"/>
  <c r="A183" i="6" l="1"/>
  <c r="C182" i="6"/>
  <c r="D182" i="6" s="1"/>
  <c r="F182" i="6" s="1"/>
  <c r="B182" i="6"/>
  <c r="E182" i="6" s="1"/>
  <c r="C183" i="6" l="1"/>
  <c r="D183" i="6" s="1"/>
  <c r="F183" i="6" s="1"/>
  <c r="B183" i="6"/>
  <c r="A184" i="6"/>
  <c r="A185" i="6" l="1"/>
  <c r="C184" i="6"/>
  <c r="D184" i="6" s="1"/>
  <c r="F184" i="6" s="1"/>
  <c r="B184" i="6"/>
  <c r="E184" i="6" s="1"/>
  <c r="E183" i="6"/>
  <c r="A186" i="6" l="1"/>
  <c r="C185" i="6"/>
  <c r="D185" i="6" s="1"/>
  <c r="F185" i="6" s="1"/>
  <c r="B185" i="6"/>
  <c r="E185" i="6" s="1"/>
  <c r="A187" i="6" l="1"/>
  <c r="B186" i="6"/>
  <c r="C186" i="6"/>
  <c r="D186" i="6" s="1"/>
  <c r="F186" i="6" s="1"/>
  <c r="E186" i="6" l="1"/>
  <c r="C187" i="6"/>
  <c r="D187" i="6" s="1"/>
  <c r="F187" i="6" s="1"/>
  <c r="B187" i="6"/>
  <c r="A188" i="6"/>
  <c r="B188" i="6" l="1"/>
  <c r="C188" i="6"/>
  <c r="D188" i="6" s="1"/>
  <c r="F188" i="6" s="1"/>
  <c r="A189" i="6"/>
  <c r="E187" i="6"/>
  <c r="A190" i="6" l="1"/>
  <c r="C189" i="6"/>
  <c r="D189" i="6" s="1"/>
  <c r="F189" i="6" s="1"/>
  <c r="B189" i="6"/>
  <c r="E189" i="6" s="1"/>
  <c r="E188" i="6"/>
  <c r="A191" i="6" l="1"/>
  <c r="C190" i="6"/>
  <c r="D190" i="6" s="1"/>
  <c r="F190" i="6" s="1"/>
  <c r="B190" i="6"/>
  <c r="E190" i="6" s="1"/>
  <c r="C191" i="6" l="1"/>
  <c r="D191" i="6" s="1"/>
  <c r="F191" i="6" s="1"/>
  <c r="B191" i="6"/>
  <c r="E191" i="6" s="1"/>
  <c r="A192" i="6"/>
  <c r="B192" i="6" l="1"/>
  <c r="A193" i="6"/>
  <c r="C192" i="6"/>
  <c r="D192" i="6" s="1"/>
  <c r="F192" i="6" s="1"/>
  <c r="A194" i="6" l="1"/>
  <c r="C193" i="6"/>
  <c r="D193" i="6" s="1"/>
  <c r="F193" i="6" s="1"/>
  <c r="B193" i="6"/>
  <c r="E193" i="6" s="1"/>
  <c r="E192" i="6"/>
  <c r="A195" i="6" l="1"/>
  <c r="C194" i="6"/>
  <c r="D194" i="6" s="1"/>
  <c r="F194" i="6" s="1"/>
  <c r="B194" i="6"/>
  <c r="E194" i="6" s="1"/>
  <c r="A196" i="6" l="1"/>
  <c r="C195" i="6"/>
  <c r="D195" i="6" s="1"/>
  <c r="F195" i="6" s="1"/>
  <c r="B195" i="6"/>
  <c r="E195" i="6" s="1"/>
  <c r="A197" i="6" l="1"/>
  <c r="C196" i="6"/>
  <c r="D196" i="6" s="1"/>
  <c r="F196" i="6" s="1"/>
  <c r="B196" i="6"/>
  <c r="E196" i="6" s="1"/>
  <c r="C197" i="6" l="1"/>
  <c r="D197" i="6" s="1"/>
  <c r="F197" i="6" s="1"/>
  <c r="B197" i="6"/>
  <c r="E197" i="6" s="1"/>
  <c r="A198" i="6"/>
  <c r="A199" i="6" l="1"/>
  <c r="B198" i="6"/>
  <c r="C198" i="6"/>
  <c r="D198" i="6" s="1"/>
  <c r="F198" i="6" s="1"/>
  <c r="E198" i="6" l="1"/>
  <c r="A200" i="6"/>
  <c r="C199" i="6"/>
  <c r="D199" i="6" s="1"/>
  <c r="F199" i="6" s="1"/>
  <c r="B199" i="6"/>
  <c r="E199" i="6" s="1"/>
  <c r="B200" i="6" l="1"/>
  <c r="C200" i="6"/>
  <c r="D200" i="6" s="1"/>
  <c r="F200" i="6" s="1"/>
  <c r="A201" i="6"/>
  <c r="C201" i="6" l="1"/>
  <c r="D201" i="6" s="1"/>
  <c r="F201" i="6" s="1"/>
  <c r="B201" i="6"/>
  <c r="A202" i="6"/>
  <c r="E200" i="6"/>
  <c r="C202" i="6" l="1"/>
  <c r="D202" i="6" s="1"/>
  <c r="F202" i="6" s="1"/>
  <c r="B202" i="6"/>
  <c r="E202" i="6" s="1"/>
  <c r="A203" i="6"/>
  <c r="E201" i="6"/>
  <c r="A204" i="6" l="1"/>
  <c r="C203" i="6"/>
  <c r="D203" i="6" s="1"/>
  <c r="F203" i="6" s="1"/>
  <c r="B203" i="6"/>
  <c r="E203" i="6" s="1"/>
  <c r="C204" i="6" l="1"/>
  <c r="D204" i="6" s="1"/>
  <c r="F204" i="6" s="1"/>
  <c r="B204" i="6"/>
  <c r="E204" i="6" s="1"/>
  <c r="A205" i="6"/>
  <c r="C205" i="6" l="1"/>
  <c r="D205" i="6" s="1"/>
  <c r="F205" i="6" s="1"/>
  <c r="B205" i="6"/>
  <c r="E205" i="6" s="1"/>
  <c r="A206" i="6"/>
  <c r="A207" i="6" l="1"/>
  <c r="C206" i="6"/>
  <c r="D206" i="6" s="1"/>
  <c r="F206" i="6" s="1"/>
  <c r="B206" i="6"/>
  <c r="E206" i="6" s="1"/>
  <c r="A208" i="6" l="1"/>
  <c r="C207" i="6"/>
  <c r="D207" i="6" s="1"/>
  <c r="F207" i="6" s="1"/>
  <c r="B207" i="6"/>
  <c r="E207" i="6" s="1"/>
  <c r="A209" i="6" l="1"/>
  <c r="C208" i="6"/>
  <c r="D208" i="6" s="1"/>
  <c r="F208" i="6" s="1"/>
  <c r="B208" i="6"/>
  <c r="E208" i="6" s="1"/>
  <c r="C209" i="6" l="1"/>
  <c r="D209" i="6" s="1"/>
  <c r="F209" i="6" s="1"/>
  <c r="B209" i="6"/>
  <c r="A210" i="6"/>
  <c r="C210" i="6" l="1"/>
  <c r="D210" i="6" s="1"/>
  <c r="F210" i="6" s="1"/>
  <c r="A211" i="6"/>
  <c r="B210" i="6"/>
  <c r="E209" i="6"/>
  <c r="E210" i="6" l="1"/>
  <c r="A212" i="6"/>
  <c r="C211" i="6"/>
  <c r="D211" i="6" s="1"/>
  <c r="F211" i="6" s="1"/>
  <c r="B211" i="6"/>
  <c r="E211" i="6" s="1"/>
  <c r="A213" i="6" l="1"/>
  <c r="C212" i="6"/>
  <c r="D212" i="6" s="1"/>
  <c r="F212" i="6" s="1"/>
  <c r="B212" i="6"/>
  <c r="E212" i="6" s="1"/>
  <c r="C213" i="6" l="1"/>
  <c r="D213" i="6" s="1"/>
  <c r="F213" i="6" s="1"/>
  <c r="B213" i="6"/>
  <c r="E213" i="6" s="1"/>
  <c r="A214" i="6"/>
  <c r="C214" i="6" l="1"/>
  <c r="D214" i="6" s="1"/>
  <c r="F214" i="6" s="1"/>
  <c r="A215" i="6"/>
  <c r="B214" i="6"/>
  <c r="E214" i="6" s="1"/>
  <c r="A216" i="6" l="1"/>
  <c r="C215" i="6"/>
  <c r="D215" i="6" s="1"/>
  <c r="F215" i="6" s="1"/>
  <c r="B215" i="6"/>
  <c r="E215" i="6" s="1"/>
  <c r="A217" i="6" l="1"/>
  <c r="B216" i="6"/>
  <c r="E216" i="6" s="1"/>
  <c r="C216" i="6"/>
  <c r="D216" i="6" s="1"/>
  <c r="F216" i="6" s="1"/>
  <c r="C217" i="6" l="1"/>
  <c r="D217" i="6" s="1"/>
  <c r="F217" i="6" s="1"/>
  <c r="B217" i="6"/>
  <c r="A218" i="6"/>
  <c r="E217" i="6" l="1"/>
  <c r="C218" i="6"/>
  <c r="D218" i="6" s="1"/>
  <c r="F218" i="6" s="1"/>
  <c r="A219" i="6"/>
  <c r="B218" i="6"/>
  <c r="E218" i="6" s="1"/>
  <c r="A220" i="6" l="1"/>
  <c r="C219" i="6"/>
  <c r="D219" i="6" s="1"/>
  <c r="F219" i="6" s="1"/>
  <c r="B219" i="6"/>
  <c r="E219" i="6" s="1"/>
  <c r="A221" i="6" l="1"/>
  <c r="C220" i="6"/>
  <c r="D220" i="6" s="1"/>
  <c r="F220" i="6" s="1"/>
  <c r="B220" i="6"/>
  <c r="E220" i="6" s="1"/>
  <c r="C221" i="6" l="1"/>
  <c r="D221" i="6" s="1"/>
  <c r="F221" i="6" s="1"/>
  <c r="B221" i="6"/>
  <c r="E221" i="6" s="1"/>
  <c r="A222" i="6"/>
  <c r="C222" i="6" l="1"/>
  <c r="D222" i="6" s="1"/>
  <c r="F222" i="6" s="1"/>
  <c r="B222" i="6"/>
  <c r="A223" i="6"/>
  <c r="A224" i="6" l="1"/>
  <c r="C223" i="6"/>
  <c r="D223" i="6" s="1"/>
  <c r="F223" i="6" s="1"/>
  <c r="B223" i="6"/>
  <c r="E223" i="6" s="1"/>
  <c r="E222" i="6"/>
  <c r="A225" i="6" l="1"/>
  <c r="C224" i="6"/>
  <c r="D224" i="6" s="1"/>
  <c r="F224" i="6" s="1"/>
  <c r="B224" i="6"/>
  <c r="E224" i="6" s="1"/>
  <c r="C225" i="6" l="1"/>
  <c r="D225" i="6" s="1"/>
  <c r="F225" i="6" s="1"/>
  <c r="B225" i="6"/>
  <c r="E225" i="6" s="1"/>
  <c r="A226" i="6"/>
  <c r="C226" i="6" l="1"/>
  <c r="D226" i="6" s="1"/>
  <c r="F226" i="6" s="1"/>
  <c r="B226" i="6"/>
  <c r="E226" i="6" s="1"/>
  <c r="A227" i="6"/>
  <c r="A228" i="6" l="1"/>
  <c r="C227" i="6"/>
  <c r="D227" i="6" s="1"/>
  <c r="F227" i="6" s="1"/>
  <c r="B227" i="6"/>
  <c r="E227" i="6" s="1"/>
  <c r="A229" i="6" l="1"/>
  <c r="C228" i="6"/>
  <c r="D228" i="6" s="1"/>
  <c r="F228" i="6" s="1"/>
  <c r="B228" i="6"/>
  <c r="E228" i="6" s="1"/>
  <c r="C229" i="6" l="1"/>
  <c r="D229" i="6" s="1"/>
  <c r="F229" i="6" s="1"/>
  <c r="B229" i="6"/>
  <c r="E229" i="6" s="1"/>
  <c r="A230" i="6"/>
  <c r="C230" i="6" l="1"/>
  <c r="D230" i="6" s="1"/>
  <c r="F230" i="6" s="1"/>
  <c r="A231" i="6"/>
  <c r="B230" i="6"/>
  <c r="E230" i="6" l="1"/>
  <c r="A232" i="6"/>
  <c r="C231" i="6"/>
  <c r="D231" i="6" s="1"/>
  <c r="F231" i="6" s="1"/>
  <c r="B231" i="6"/>
  <c r="E231" i="6" s="1"/>
  <c r="A233" i="6" l="1"/>
  <c r="C232" i="6"/>
  <c r="D232" i="6" s="1"/>
  <c r="F232" i="6" s="1"/>
  <c r="B232" i="6"/>
  <c r="E232" i="6" s="1"/>
  <c r="C233" i="6" l="1"/>
  <c r="D233" i="6" s="1"/>
  <c r="F233" i="6" s="1"/>
  <c r="B233" i="6"/>
  <c r="A234" i="6"/>
  <c r="C234" i="6" l="1"/>
  <c r="D234" i="6" s="1"/>
  <c r="F234" i="6" s="1"/>
  <c r="A235" i="6"/>
  <c r="B234" i="6"/>
  <c r="E233" i="6"/>
  <c r="E234" i="6" l="1"/>
  <c r="A236" i="6"/>
  <c r="C235" i="6"/>
  <c r="D235" i="6" s="1"/>
  <c r="F235" i="6" s="1"/>
  <c r="B235" i="6"/>
  <c r="E235" i="6" s="1"/>
  <c r="A237" i="6" l="1"/>
  <c r="C236" i="6"/>
  <c r="D236" i="6" s="1"/>
  <c r="F236" i="6" s="1"/>
  <c r="B236" i="6"/>
  <c r="E236" i="6" s="1"/>
  <c r="C237" i="6" l="1"/>
  <c r="D237" i="6" s="1"/>
  <c r="F237" i="6" s="1"/>
  <c r="B237" i="6"/>
  <c r="E237" i="6" s="1"/>
  <c r="A238" i="6"/>
  <c r="C238" i="6" l="1"/>
  <c r="D238" i="6" s="1"/>
  <c r="F238" i="6" s="1"/>
  <c r="A239" i="6"/>
  <c r="B238" i="6"/>
  <c r="E238" i="6" s="1"/>
  <c r="A240" i="6" l="1"/>
  <c r="C239" i="6"/>
  <c r="D239" i="6" s="1"/>
  <c r="F239" i="6" s="1"/>
  <c r="B239" i="6"/>
  <c r="E239" i="6" s="1"/>
  <c r="A241" i="6" l="1"/>
  <c r="C240" i="6"/>
  <c r="D240" i="6" s="1"/>
  <c r="F240" i="6" s="1"/>
  <c r="B240" i="6"/>
  <c r="E240" i="6" s="1"/>
  <c r="C241" i="6" l="1"/>
  <c r="D241" i="6" s="1"/>
  <c r="F241" i="6" s="1"/>
  <c r="B241" i="6"/>
  <c r="E241" i="6" s="1"/>
  <c r="A242" i="6"/>
  <c r="C242" i="6" l="1"/>
  <c r="D242" i="6" s="1"/>
  <c r="F242" i="6" s="1"/>
  <c r="A243" i="6"/>
  <c r="B242" i="6"/>
  <c r="E242" i="6" s="1"/>
  <c r="A244" i="6" l="1"/>
  <c r="C243" i="6"/>
  <c r="D243" i="6" s="1"/>
  <c r="F243" i="6" s="1"/>
  <c r="B243" i="6"/>
  <c r="E243" i="6" s="1"/>
  <c r="A245" i="6" l="1"/>
  <c r="C244" i="6"/>
  <c r="D244" i="6" s="1"/>
  <c r="F244" i="6" s="1"/>
  <c r="B244" i="6"/>
  <c r="E244" i="6" s="1"/>
  <c r="C245" i="6" l="1"/>
  <c r="D245" i="6" s="1"/>
  <c r="F245" i="6" s="1"/>
  <c r="B245" i="6"/>
  <c r="E245" i="6" s="1"/>
  <c r="A246" i="6"/>
  <c r="C246" i="6" l="1"/>
  <c r="D246" i="6" s="1"/>
  <c r="F246" i="6" s="1"/>
  <c r="A247" i="6"/>
  <c r="B246" i="6"/>
  <c r="E246" i="6" s="1"/>
  <c r="A248" i="6" l="1"/>
  <c r="C247" i="6"/>
  <c r="D247" i="6" s="1"/>
  <c r="F247" i="6" s="1"/>
  <c r="B247" i="6"/>
  <c r="E247" i="6" s="1"/>
  <c r="A249" i="6" l="1"/>
  <c r="C248" i="6"/>
  <c r="D248" i="6" s="1"/>
  <c r="F248" i="6" s="1"/>
  <c r="B248" i="6"/>
  <c r="E248" i="6" s="1"/>
  <c r="C249" i="6" l="1"/>
  <c r="D249" i="6" s="1"/>
  <c r="F249" i="6" s="1"/>
  <c r="B249" i="6"/>
  <c r="E249" i="6" s="1"/>
  <c r="A250" i="6"/>
  <c r="C250" i="6" l="1"/>
  <c r="D250" i="6" s="1"/>
  <c r="F250" i="6" s="1"/>
  <c r="A251" i="6"/>
  <c r="B250" i="6"/>
  <c r="A252" i="6" l="1"/>
  <c r="C251" i="6"/>
  <c r="D251" i="6" s="1"/>
  <c r="F251" i="6" s="1"/>
  <c r="B251" i="6"/>
  <c r="E251" i="6" s="1"/>
  <c r="E250" i="6"/>
  <c r="A253" i="6" l="1"/>
  <c r="C252" i="6"/>
  <c r="D252" i="6" s="1"/>
  <c r="F252" i="6" s="1"/>
  <c r="B252" i="6"/>
  <c r="E252" i="6" s="1"/>
  <c r="C253" i="6" l="1"/>
  <c r="D253" i="6" s="1"/>
  <c r="F253" i="6" s="1"/>
  <c r="B253" i="6"/>
  <c r="A254" i="6"/>
  <c r="C254" i="6" l="1"/>
  <c r="D254" i="6" s="1"/>
  <c r="F254" i="6" s="1"/>
  <c r="A255" i="6"/>
  <c r="B254" i="6"/>
  <c r="E254" i="6" s="1"/>
  <c r="E253" i="6"/>
  <c r="A256" i="6" l="1"/>
  <c r="C255" i="6"/>
  <c r="D255" i="6" s="1"/>
  <c r="F255" i="6" s="1"/>
  <c r="B255" i="6"/>
  <c r="E255" i="6" s="1"/>
  <c r="A257" i="6" l="1"/>
  <c r="C256" i="6"/>
  <c r="D256" i="6" s="1"/>
  <c r="F256" i="6" s="1"/>
  <c r="B256" i="6"/>
  <c r="E256" i="6" s="1"/>
  <c r="C257" i="6" l="1"/>
  <c r="D257" i="6" s="1"/>
  <c r="F257" i="6" s="1"/>
  <c r="B257" i="6"/>
  <c r="E257" i="6" s="1"/>
  <c r="A258" i="6"/>
  <c r="C258" i="6" l="1"/>
  <c r="D258" i="6" s="1"/>
  <c r="F258" i="6" s="1"/>
  <c r="A259" i="6"/>
  <c r="B258" i="6"/>
  <c r="E258" i="6" s="1"/>
  <c r="A260" i="6" l="1"/>
  <c r="C259" i="6"/>
  <c r="D259" i="6" s="1"/>
  <c r="F259" i="6" s="1"/>
  <c r="B259" i="6"/>
  <c r="E259" i="6" s="1"/>
  <c r="B260" i="6" l="1"/>
  <c r="E260" i="6" s="1"/>
  <c r="A261" i="6"/>
  <c r="C260" i="6"/>
  <c r="D260" i="6" s="1"/>
  <c r="F260" i="6" s="1"/>
  <c r="C261" i="6" l="1"/>
  <c r="D261" i="6" s="1"/>
  <c r="F261" i="6" s="1"/>
  <c r="A262" i="6"/>
  <c r="B261" i="6"/>
  <c r="E261" i="6" l="1"/>
  <c r="A263" i="6"/>
  <c r="C262" i="6"/>
  <c r="D262" i="6" s="1"/>
  <c r="F262" i="6" s="1"/>
  <c r="B262" i="6"/>
  <c r="E262" i="6" s="1"/>
  <c r="B263" i="6" l="1"/>
  <c r="A264" i="6"/>
  <c r="C263" i="6"/>
  <c r="D263" i="6" s="1"/>
  <c r="F263" i="6" s="1"/>
  <c r="A265" i="6" l="1"/>
  <c r="C264" i="6"/>
  <c r="D264" i="6" s="1"/>
  <c r="F264" i="6" s="1"/>
  <c r="B264" i="6"/>
  <c r="E264" i="6" s="1"/>
  <c r="E263" i="6"/>
  <c r="C265" i="6" l="1"/>
  <c r="D265" i="6" s="1"/>
  <c r="F265" i="6" s="1"/>
  <c r="B265" i="6"/>
  <c r="E265" i="6" s="1"/>
  <c r="A266" i="6"/>
  <c r="A267" i="6" l="1"/>
  <c r="C266" i="6"/>
  <c r="D266" i="6" s="1"/>
  <c r="F266" i="6" s="1"/>
  <c r="B266" i="6"/>
  <c r="E266" i="6" l="1"/>
  <c r="B267" i="6"/>
  <c r="A268" i="6"/>
  <c r="C267" i="6"/>
  <c r="D267" i="6" s="1"/>
  <c r="F267" i="6" s="1"/>
  <c r="A269" i="6" l="1"/>
  <c r="B268" i="6"/>
  <c r="C268" i="6"/>
  <c r="D268" i="6" s="1"/>
  <c r="F268" i="6" s="1"/>
  <c r="E267" i="6"/>
  <c r="E268" i="6" l="1"/>
  <c r="C269" i="6"/>
  <c r="D269" i="6" s="1"/>
  <c r="F269" i="6" s="1"/>
  <c r="A270" i="6"/>
  <c r="B269" i="6"/>
  <c r="E269" i="6" l="1"/>
  <c r="C270" i="6"/>
  <c r="D270" i="6" s="1"/>
  <c r="F270" i="6" s="1"/>
  <c r="A271" i="6"/>
  <c r="B270" i="6"/>
  <c r="E270" i="6" s="1"/>
  <c r="B271" i="6" l="1"/>
  <c r="A272" i="6"/>
  <c r="C271" i="6"/>
  <c r="D271" i="6" s="1"/>
  <c r="F271" i="6" s="1"/>
  <c r="C272" i="6" l="1"/>
  <c r="D272" i="6" s="1"/>
  <c r="F272" i="6" s="1"/>
  <c r="B272" i="6"/>
  <c r="E272" i="6" s="1"/>
  <c r="A273" i="6"/>
  <c r="E271" i="6"/>
  <c r="C273" i="6" l="1"/>
  <c r="D273" i="6" s="1"/>
  <c r="F273" i="6" s="1"/>
  <c r="A274" i="6"/>
  <c r="B273" i="6"/>
  <c r="E273" i="6" s="1"/>
  <c r="C274" i="6" l="1"/>
  <c r="D274" i="6" s="1"/>
  <c r="F274" i="6" s="1"/>
  <c r="B274" i="6"/>
  <c r="E274" i="6" s="1"/>
  <c r="A275" i="6"/>
  <c r="B275" i="6" l="1"/>
  <c r="A276" i="6"/>
  <c r="C275" i="6"/>
  <c r="D275" i="6" s="1"/>
  <c r="F275" i="6" s="1"/>
  <c r="B276" i="6" l="1"/>
  <c r="A277" i="6"/>
  <c r="C276" i="6"/>
  <c r="D276" i="6" s="1"/>
  <c r="F276" i="6" s="1"/>
  <c r="E275" i="6"/>
  <c r="C277" i="6" l="1"/>
  <c r="D277" i="6" s="1"/>
  <c r="F277" i="6" s="1"/>
  <c r="A278" i="6"/>
  <c r="B277" i="6"/>
  <c r="E276" i="6"/>
  <c r="E277" i="6" l="1"/>
  <c r="C278" i="6"/>
  <c r="D278" i="6" s="1"/>
  <c r="F278" i="6" s="1"/>
  <c r="B278" i="6"/>
  <c r="A279" i="6"/>
  <c r="B279" i="6" l="1"/>
  <c r="A280" i="6"/>
  <c r="C279" i="6"/>
  <c r="D279" i="6" s="1"/>
  <c r="F279" i="6" s="1"/>
  <c r="E278" i="6"/>
  <c r="A281" i="6" l="1"/>
  <c r="C280" i="6"/>
  <c r="D280" i="6" s="1"/>
  <c r="F280" i="6" s="1"/>
  <c r="B280" i="6"/>
  <c r="E279" i="6"/>
  <c r="E280" i="6" l="1"/>
  <c r="C281" i="6"/>
  <c r="D281" i="6" s="1"/>
  <c r="F281" i="6" s="1"/>
  <c r="B281" i="6"/>
  <c r="A282" i="6"/>
  <c r="A283" i="6" l="1"/>
  <c r="C282" i="6"/>
  <c r="D282" i="6" s="1"/>
  <c r="F282" i="6" s="1"/>
  <c r="B282" i="6"/>
  <c r="E282" i="6" s="1"/>
  <c r="E281" i="6"/>
  <c r="B283" i="6" l="1"/>
  <c r="A284" i="6"/>
  <c r="C283" i="6"/>
  <c r="D283" i="6" s="1"/>
  <c r="F283" i="6" s="1"/>
  <c r="A285" i="6" l="1"/>
  <c r="B284" i="6"/>
  <c r="C284" i="6"/>
  <c r="D284" i="6" s="1"/>
  <c r="F284" i="6" s="1"/>
  <c r="E283" i="6"/>
  <c r="E284" i="6" l="1"/>
  <c r="C285" i="6"/>
  <c r="D285" i="6" s="1"/>
  <c r="F285" i="6" s="1"/>
  <c r="B285" i="6"/>
  <c r="A286" i="6"/>
  <c r="A287" i="6" l="1"/>
  <c r="B286" i="6"/>
  <c r="C286" i="6"/>
  <c r="D286" i="6" s="1"/>
  <c r="F286" i="6" s="1"/>
  <c r="E285" i="6"/>
  <c r="E286" i="6" l="1"/>
  <c r="B287" i="6"/>
  <c r="A288" i="6"/>
  <c r="C287" i="6"/>
  <c r="D287" i="6" s="1"/>
  <c r="F287" i="6" s="1"/>
  <c r="E287" i="6" l="1"/>
  <c r="A289" i="6"/>
  <c r="C288" i="6"/>
  <c r="D288" i="6" s="1"/>
  <c r="F288" i="6" s="1"/>
  <c r="B288" i="6"/>
  <c r="C289" i="6" l="1"/>
  <c r="D289" i="6" s="1"/>
  <c r="F289" i="6" s="1"/>
  <c r="B289" i="6"/>
  <c r="A290" i="6"/>
  <c r="E288" i="6"/>
  <c r="A291" i="6" l="1"/>
  <c r="C290" i="6"/>
  <c r="D290" i="6" s="1"/>
  <c r="F290" i="6" s="1"/>
  <c r="B290" i="6"/>
  <c r="E289" i="6"/>
  <c r="E290" i="6" l="1"/>
  <c r="B291" i="6"/>
  <c r="A292" i="6"/>
  <c r="C291" i="6"/>
  <c r="D291" i="6" s="1"/>
  <c r="F291" i="6" s="1"/>
  <c r="A293" i="6" l="1"/>
  <c r="C292" i="6"/>
  <c r="D292" i="6" s="1"/>
  <c r="F292" i="6" s="1"/>
  <c r="B292" i="6"/>
  <c r="E291" i="6"/>
  <c r="E292" i="6" l="1"/>
  <c r="C293" i="6"/>
  <c r="D293" i="6" s="1"/>
  <c r="F293" i="6" s="1"/>
  <c r="B293" i="6"/>
  <c r="E293" i="6" s="1"/>
  <c r="A294" i="6"/>
  <c r="C294" i="6" l="1"/>
  <c r="D294" i="6" s="1"/>
  <c r="F294" i="6" s="1"/>
  <c r="B294" i="6"/>
  <c r="A295" i="6"/>
  <c r="B295" i="6" l="1"/>
  <c r="A296" i="6"/>
  <c r="C295" i="6"/>
  <c r="D295" i="6" s="1"/>
  <c r="F295" i="6" s="1"/>
  <c r="E294" i="6"/>
  <c r="A297" i="6" l="1"/>
  <c r="C296" i="6"/>
  <c r="D296" i="6" s="1"/>
  <c r="F296" i="6" s="1"/>
  <c r="B296" i="6"/>
  <c r="E295" i="6"/>
  <c r="E296" i="6" l="1"/>
  <c r="C297" i="6"/>
  <c r="D297" i="6" s="1"/>
  <c r="F297" i="6" s="1"/>
  <c r="B297" i="6"/>
  <c r="E297" i="6" s="1"/>
  <c r="A298" i="6"/>
  <c r="A299" i="6" l="1"/>
  <c r="C298" i="6"/>
  <c r="D298" i="6" s="1"/>
  <c r="F298" i="6" s="1"/>
  <c r="B298" i="6"/>
  <c r="E298" i="6" l="1"/>
  <c r="B299" i="6"/>
  <c r="A300" i="6"/>
  <c r="C299" i="6"/>
  <c r="D299" i="6" s="1"/>
  <c r="F299" i="6" s="1"/>
  <c r="B300" i="6" l="1"/>
  <c r="A301" i="6"/>
  <c r="C300" i="6"/>
  <c r="D300" i="6" s="1"/>
  <c r="F300" i="6" s="1"/>
  <c r="E299" i="6"/>
  <c r="C301" i="6" l="1"/>
  <c r="D301" i="6" s="1"/>
  <c r="F301" i="6" s="1"/>
  <c r="B301" i="6"/>
  <c r="A302" i="6"/>
  <c r="E300" i="6"/>
  <c r="B302" i="6" l="1"/>
  <c r="A303" i="6"/>
  <c r="C302" i="6"/>
  <c r="D302" i="6" s="1"/>
  <c r="F302" i="6" s="1"/>
  <c r="E301" i="6"/>
  <c r="B303" i="6" l="1"/>
  <c r="A304" i="6"/>
  <c r="C303" i="6"/>
  <c r="D303" i="6" s="1"/>
  <c r="F303" i="6" s="1"/>
  <c r="E302" i="6"/>
  <c r="C304" i="6" l="1"/>
  <c r="D304" i="6" s="1"/>
  <c r="F304" i="6" s="1"/>
  <c r="B304" i="6"/>
  <c r="A305" i="6"/>
  <c r="E303" i="6"/>
  <c r="C305" i="6" l="1"/>
  <c r="D305" i="6" s="1"/>
  <c r="F305" i="6" s="1"/>
  <c r="B305" i="6"/>
  <c r="A306" i="6"/>
  <c r="E304" i="6"/>
  <c r="C306" i="6" l="1"/>
  <c r="D306" i="6" s="1"/>
  <c r="F306" i="6" s="1"/>
  <c r="B306" i="6"/>
  <c r="A307" i="6"/>
  <c r="E305" i="6"/>
  <c r="B307" i="6" l="1"/>
  <c r="A308" i="6"/>
  <c r="C307" i="6"/>
  <c r="D307" i="6" s="1"/>
  <c r="F307" i="6" s="1"/>
  <c r="E306" i="6"/>
  <c r="C308" i="6" l="1"/>
  <c r="D308" i="6" s="1"/>
  <c r="F308" i="6" s="1"/>
  <c r="B308" i="6"/>
  <c r="A309" i="6"/>
  <c r="E307" i="6"/>
  <c r="C309" i="6" l="1"/>
  <c r="D309" i="6" s="1"/>
  <c r="F309" i="6" s="1"/>
  <c r="B309" i="6"/>
  <c r="A310" i="6"/>
  <c r="E308" i="6"/>
  <c r="B310" i="6" l="1"/>
  <c r="A311" i="6"/>
  <c r="C310" i="6"/>
  <c r="D310" i="6" s="1"/>
  <c r="F310" i="6" s="1"/>
  <c r="E309" i="6"/>
  <c r="B311" i="6" l="1"/>
  <c r="A312" i="6"/>
  <c r="C311" i="6"/>
  <c r="D311" i="6" s="1"/>
  <c r="F311" i="6" s="1"/>
  <c r="E310" i="6"/>
  <c r="A313" i="6" l="1"/>
  <c r="C312" i="6"/>
  <c r="D312" i="6" s="1"/>
  <c r="F312" i="6" s="1"/>
  <c r="B312" i="6"/>
  <c r="E311" i="6"/>
  <c r="E312" i="6" l="1"/>
  <c r="C313" i="6"/>
  <c r="D313" i="6" s="1"/>
  <c r="F313" i="6" s="1"/>
  <c r="B313" i="6"/>
  <c r="A314" i="6"/>
  <c r="B314" i="6" l="1"/>
  <c r="A315" i="6"/>
  <c r="C314" i="6"/>
  <c r="D314" i="6" s="1"/>
  <c r="F314" i="6" s="1"/>
  <c r="E313" i="6"/>
  <c r="B315" i="6" l="1"/>
  <c r="A316" i="6"/>
  <c r="C315" i="6"/>
  <c r="D315" i="6" s="1"/>
  <c r="F315" i="6" s="1"/>
  <c r="E314" i="6"/>
  <c r="B316" i="6" l="1"/>
  <c r="A317" i="6"/>
  <c r="C316" i="6"/>
  <c r="D316" i="6" s="1"/>
  <c r="F316" i="6" s="1"/>
  <c r="E315" i="6"/>
  <c r="C317" i="6" l="1"/>
  <c r="D317" i="6" s="1"/>
  <c r="F317" i="6" s="1"/>
  <c r="B317" i="6"/>
  <c r="A318" i="6"/>
  <c r="E316" i="6"/>
  <c r="B318" i="6" l="1"/>
  <c r="E318" i="6" s="1"/>
  <c r="A319" i="6"/>
  <c r="C318" i="6"/>
  <c r="D318" i="6" s="1"/>
  <c r="F318" i="6" s="1"/>
  <c r="E317" i="6"/>
  <c r="B319" i="6" l="1"/>
  <c r="A320" i="6"/>
  <c r="C319" i="6"/>
  <c r="D319" i="6" s="1"/>
  <c r="F319" i="6" s="1"/>
  <c r="B320" i="6" l="1"/>
  <c r="C320" i="6"/>
  <c r="D320" i="6" s="1"/>
  <c r="F320" i="6" s="1"/>
  <c r="A321" i="6"/>
  <c r="E319" i="6"/>
  <c r="C321" i="6" l="1"/>
  <c r="D321" i="6" s="1"/>
  <c r="F321" i="6" s="1"/>
  <c r="B321" i="6"/>
  <c r="A322" i="6"/>
  <c r="E320" i="6"/>
  <c r="B322" i="6" l="1"/>
  <c r="A323" i="6"/>
  <c r="C322" i="6"/>
  <c r="D322" i="6" s="1"/>
  <c r="F322" i="6" s="1"/>
  <c r="E321" i="6"/>
  <c r="B323" i="6" l="1"/>
  <c r="A324" i="6"/>
  <c r="C323" i="6"/>
  <c r="D323" i="6" s="1"/>
  <c r="F323" i="6" s="1"/>
  <c r="E322" i="6"/>
  <c r="B324" i="6" l="1"/>
  <c r="C324" i="6"/>
  <c r="D324" i="6" s="1"/>
  <c r="F324" i="6" s="1"/>
  <c r="A325" i="6"/>
  <c r="E323" i="6"/>
  <c r="C325" i="6" l="1"/>
  <c r="D325" i="6" s="1"/>
  <c r="F325" i="6" s="1"/>
  <c r="B325" i="6"/>
  <c r="A326" i="6"/>
  <c r="E324" i="6"/>
  <c r="B326" i="6" l="1"/>
  <c r="A327" i="6"/>
  <c r="C326" i="6"/>
  <c r="D326" i="6" s="1"/>
  <c r="F326" i="6" s="1"/>
  <c r="E325" i="6"/>
  <c r="B327" i="6" l="1"/>
  <c r="A328" i="6"/>
  <c r="C327" i="6"/>
  <c r="D327" i="6" s="1"/>
  <c r="F327" i="6" s="1"/>
  <c r="E326" i="6"/>
  <c r="B328" i="6" l="1"/>
  <c r="C328" i="6"/>
  <c r="D328" i="6" s="1"/>
  <c r="F328" i="6" s="1"/>
  <c r="A329" i="6"/>
  <c r="E327" i="6"/>
  <c r="A330" i="6" l="1"/>
  <c r="C329" i="6"/>
  <c r="D329" i="6" s="1"/>
  <c r="F329" i="6" s="1"/>
  <c r="B329" i="6"/>
  <c r="E328" i="6"/>
  <c r="E329" i="6" l="1"/>
  <c r="B330" i="6"/>
  <c r="A331" i="6"/>
  <c r="C330" i="6"/>
  <c r="D330" i="6" s="1"/>
  <c r="F330" i="6" s="1"/>
  <c r="C331" i="6" l="1"/>
  <c r="D331" i="6" s="1"/>
  <c r="F331" i="6" s="1"/>
  <c r="B331" i="6"/>
  <c r="A332" i="6"/>
  <c r="E330" i="6"/>
  <c r="B332" i="6" l="1"/>
  <c r="A333" i="6"/>
  <c r="C332" i="6"/>
  <c r="D332" i="6" s="1"/>
  <c r="F332" i="6" s="1"/>
  <c r="E331" i="6"/>
  <c r="A334" i="6" l="1"/>
  <c r="C333" i="6"/>
  <c r="D333" i="6" s="1"/>
  <c r="F333" i="6" s="1"/>
  <c r="B333" i="6"/>
  <c r="E332" i="6"/>
  <c r="E333" i="6" l="1"/>
  <c r="B334" i="6"/>
  <c r="A335" i="6"/>
  <c r="C334" i="6"/>
  <c r="D334" i="6" s="1"/>
  <c r="F334" i="6" s="1"/>
  <c r="C335" i="6" l="1"/>
  <c r="D335" i="6" s="1"/>
  <c r="F335" i="6" s="1"/>
  <c r="B335" i="6"/>
  <c r="A336" i="6"/>
  <c r="E334" i="6"/>
  <c r="B336" i="6" l="1"/>
  <c r="A337" i="6"/>
  <c r="C336" i="6"/>
  <c r="D336" i="6" s="1"/>
  <c r="F336" i="6" s="1"/>
  <c r="E335" i="6"/>
  <c r="A338" i="6" l="1"/>
  <c r="C337" i="6"/>
  <c r="D337" i="6" s="1"/>
  <c r="F337" i="6" s="1"/>
  <c r="B337" i="6"/>
  <c r="E336" i="6"/>
  <c r="E337" i="6" l="1"/>
  <c r="B338" i="6"/>
  <c r="A339" i="6"/>
  <c r="C338" i="6"/>
  <c r="D338" i="6" s="1"/>
  <c r="F338" i="6" s="1"/>
  <c r="C339" i="6" l="1"/>
  <c r="D339" i="6" s="1"/>
  <c r="F339" i="6" s="1"/>
  <c r="B339" i="6"/>
  <c r="A340" i="6"/>
  <c r="E338" i="6"/>
  <c r="C340" i="6" l="1"/>
  <c r="D340" i="6" s="1"/>
  <c r="F340" i="6" s="1"/>
  <c r="B340" i="6"/>
  <c r="A341" i="6"/>
  <c r="E339" i="6"/>
  <c r="A342" i="6" l="1"/>
  <c r="C341" i="6"/>
  <c r="D341" i="6" s="1"/>
  <c r="F341" i="6" s="1"/>
  <c r="B341" i="6"/>
  <c r="E340" i="6"/>
  <c r="E341" i="6" l="1"/>
  <c r="B342" i="6"/>
  <c r="A343" i="6"/>
  <c r="C342" i="6"/>
  <c r="D342" i="6" s="1"/>
  <c r="F342" i="6" s="1"/>
  <c r="C343" i="6" l="1"/>
  <c r="D343" i="6" s="1"/>
  <c r="F343" i="6" s="1"/>
  <c r="B343" i="6"/>
  <c r="A344" i="6"/>
  <c r="E342" i="6"/>
  <c r="C344" i="6" l="1"/>
  <c r="D344" i="6" s="1"/>
  <c r="F344" i="6" s="1"/>
  <c r="B344" i="6"/>
  <c r="A345" i="6"/>
  <c r="E343" i="6"/>
  <c r="A346" i="6" l="1"/>
  <c r="C345" i="6"/>
  <c r="D345" i="6" s="1"/>
  <c r="F345" i="6" s="1"/>
  <c r="B345" i="6"/>
  <c r="E344" i="6"/>
  <c r="E345" i="6" l="1"/>
  <c r="B346" i="6"/>
  <c r="A347" i="6"/>
  <c r="C346" i="6"/>
  <c r="D346" i="6" s="1"/>
  <c r="F346" i="6" s="1"/>
  <c r="C347" i="6" l="1"/>
  <c r="D347" i="6" s="1"/>
  <c r="F347" i="6" s="1"/>
  <c r="B347" i="6"/>
  <c r="A348" i="6"/>
  <c r="E346" i="6"/>
  <c r="C348" i="6" l="1"/>
  <c r="D348" i="6" s="1"/>
  <c r="F348" i="6" s="1"/>
  <c r="B348" i="6"/>
  <c r="A349" i="6"/>
  <c r="E347" i="6"/>
  <c r="A350" i="6" l="1"/>
  <c r="C349" i="6"/>
  <c r="D349" i="6" s="1"/>
  <c r="F349" i="6" s="1"/>
  <c r="B349" i="6"/>
  <c r="E348" i="6"/>
  <c r="E349" i="6" l="1"/>
  <c r="B350" i="6"/>
  <c r="A351" i="6"/>
  <c r="C350" i="6"/>
  <c r="D350" i="6" s="1"/>
  <c r="F350" i="6" s="1"/>
  <c r="E350" i="6" l="1"/>
  <c r="C351" i="6"/>
  <c r="D351" i="6" s="1"/>
  <c r="F351" i="6" s="1"/>
  <c r="B351" i="6"/>
  <c r="A352" i="6"/>
  <c r="C352" i="6" l="1"/>
  <c r="D352" i="6" s="1"/>
  <c r="F352" i="6" s="1"/>
  <c r="B352" i="6"/>
  <c r="A353" i="6"/>
  <c r="E351" i="6"/>
  <c r="A354" i="6" l="1"/>
  <c r="C353" i="6"/>
  <c r="D353" i="6" s="1"/>
  <c r="F353" i="6" s="1"/>
  <c r="B353" i="6"/>
  <c r="E352" i="6"/>
  <c r="B354" i="6" l="1"/>
  <c r="A355" i="6"/>
  <c r="C354" i="6"/>
  <c r="D354" i="6" s="1"/>
  <c r="F354" i="6" s="1"/>
  <c r="E353" i="6"/>
  <c r="C355" i="6" l="1"/>
  <c r="D355" i="6" s="1"/>
  <c r="F355" i="6" s="1"/>
  <c r="B355" i="6"/>
  <c r="E355" i="6" s="1"/>
  <c r="A356" i="6"/>
  <c r="E354" i="6"/>
  <c r="C356" i="6" l="1"/>
  <c r="D356" i="6" s="1"/>
  <c r="F356" i="6" s="1"/>
  <c r="B356" i="6"/>
  <c r="A357" i="6"/>
  <c r="A358" i="6" l="1"/>
  <c r="C357" i="6"/>
  <c r="D357" i="6" s="1"/>
  <c r="F357" i="6" s="1"/>
  <c r="B357" i="6"/>
  <c r="E357" i="6" s="1"/>
  <c r="E356" i="6"/>
  <c r="B358" i="6" l="1"/>
  <c r="A359" i="6"/>
  <c r="C358" i="6"/>
  <c r="D358" i="6" s="1"/>
  <c r="F358" i="6" s="1"/>
  <c r="C359" i="6" l="1"/>
  <c r="D359" i="6" s="1"/>
  <c r="F359" i="6" s="1"/>
  <c r="B359" i="6"/>
  <c r="E359" i="6" s="1"/>
  <c r="A360" i="6"/>
  <c r="E358" i="6"/>
  <c r="C360" i="6" l="1"/>
  <c r="D360" i="6" s="1"/>
  <c r="F360" i="6" s="1"/>
  <c r="B360" i="6"/>
  <c r="E360" i="6" s="1"/>
  <c r="A361" i="6"/>
  <c r="A362" i="6" l="1"/>
  <c r="C361" i="6"/>
  <c r="D361" i="6" s="1"/>
  <c r="F361" i="6" s="1"/>
  <c r="B361" i="6"/>
  <c r="B362" i="6" l="1"/>
  <c r="E362" i="6" s="1"/>
  <c r="A363" i="6"/>
  <c r="C362" i="6"/>
  <c r="D362" i="6" s="1"/>
  <c r="F362" i="6" s="1"/>
  <c r="E361" i="6"/>
  <c r="C363" i="6" l="1"/>
  <c r="D363" i="6" s="1"/>
  <c r="F363" i="6" s="1"/>
  <c r="B363" i="6"/>
  <c r="A364" i="6"/>
  <c r="C364" i="6" l="1"/>
  <c r="D364" i="6" s="1"/>
  <c r="F364" i="6" s="1"/>
  <c r="B364" i="6"/>
  <c r="A365" i="6"/>
  <c r="E363" i="6"/>
  <c r="A366" i="6" l="1"/>
  <c r="C365" i="6"/>
  <c r="D365" i="6" s="1"/>
  <c r="F365" i="6" s="1"/>
  <c r="B365" i="6"/>
  <c r="E365" i="6" s="1"/>
  <c r="E364" i="6"/>
  <c r="B366" i="6" l="1"/>
  <c r="A367" i="6"/>
  <c r="C366" i="6"/>
  <c r="D366" i="6" s="1"/>
  <c r="F366" i="6" s="1"/>
  <c r="E366" i="6" l="1"/>
  <c r="C367" i="6"/>
  <c r="D367" i="6" s="1"/>
  <c r="F367" i="6" s="1"/>
  <c r="B367" i="6"/>
  <c r="E367" i="6" s="1"/>
  <c r="A368" i="6"/>
  <c r="C368" i="6" l="1"/>
  <c r="D368" i="6" s="1"/>
  <c r="F368" i="6" s="1"/>
  <c r="B368" i="6"/>
  <c r="A369" i="6"/>
  <c r="A370" i="6" l="1"/>
  <c r="C369" i="6"/>
  <c r="D369" i="6" s="1"/>
  <c r="F369" i="6" s="1"/>
  <c r="B369" i="6"/>
  <c r="E368" i="6"/>
  <c r="E369" i="6" l="1"/>
  <c r="B370" i="6"/>
  <c r="A371" i="6"/>
  <c r="C370" i="6"/>
  <c r="D370" i="6" s="1"/>
  <c r="F370" i="6" s="1"/>
  <c r="C371" i="6" l="1"/>
  <c r="D371" i="6" s="1"/>
  <c r="F371" i="6" s="1"/>
  <c r="B371" i="6"/>
  <c r="A372" i="6"/>
  <c r="E370" i="6"/>
  <c r="C372" i="6" l="1"/>
  <c r="D372" i="6" s="1"/>
  <c r="F372" i="6" s="1"/>
  <c r="B372" i="6"/>
  <c r="E371" i="6"/>
  <c r="E372" i="6" l="1"/>
  <c r="P2" i="4" l="1"/>
  <c r="U2" i="4" l="1"/>
  <c r="T2" i="4" l="1"/>
  <c r="S2" i="4"/>
  <c r="R2" i="4"/>
  <c r="Q2" i="4"/>
  <c r="O2" i="4"/>
  <c r="N2" i="4"/>
  <c r="M2" i="4"/>
  <c r="L2" i="4"/>
  <c r="K2" i="4"/>
  <c r="J2" i="4"/>
  <c r="K3" i="2" l="1"/>
  <c r="E4" i="2"/>
  <c r="K4" i="2" s="1"/>
  <c r="E5" i="2"/>
  <c r="K5" i="2" s="1"/>
  <c r="E6" i="2"/>
  <c r="K6" i="2" s="1"/>
  <c r="E7" i="2"/>
  <c r="K7" i="2" s="1"/>
  <c r="E8" i="2"/>
  <c r="K8" i="2" s="1"/>
  <c r="E9" i="2"/>
  <c r="K9" i="2" s="1"/>
  <c r="E10" i="2"/>
  <c r="K10" i="2" s="1"/>
  <c r="E11" i="2"/>
  <c r="K11" i="2" s="1"/>
  <c r="E12" i="2"/>
  <c r="K12" i="2" s="1"/>
  <c r="E13" i="2"/>
  <c r="K13" i="2" s="1"/>
  <c r="E14" i="2"/>
  <c r="K14" i="2" s="1"/>
  <c r="E15" i="2"/>
  <c r="K15" i="2" s="1"/>
  <c r="E16" i="2"/>
  <c r="K16" i="2" s="1"/>
  <c r="E17" i="2"/>
  <c r="K17" i="2" s="1"/>
  <c r="E18" i="2"/>
  <c r="K18" i="2" s="1"/>
  <c r="E19" i="2"/>
  <c r="K19" i="2" s="1"/>
  <c r="E20" i="2"/>
  <c r="K20" i="2" s="1"/>
  <c r="E21" i="2"/>
  <c r="K21" i="2" s="1"/>
  <c r="E22" i="2"/>
  <c r="K22" i="2" s="1"/>
  <c r="E23" i="2"/>
  <c r="K23" i="2" s="1"/>
  <c r="E24" i="2"/>
  <c r="K24" i="2" s="1"/>
  <c r="E25" i="2"/>
  <c r="K25" i="2" s="1"/>
  <c r="E26" i="2"/>
  <c r="K26" i="2" s="1"/>
  <c r="E27" i="2"/>
  <c r="K27" i="2" s="1"/>
  <c r="E28" i="2"/>
  <c r="K28" i="2" s="1"/>
  <c r="E29" i="2"/>
  <c r="K29" i="2" s="1"/>
  <c r="E30" i="2"/>
  <c r="K30" i="2" s="1"/>
  <c r="E31" i="2"/>
  <c r="K31" i="2" s="1"/>
  <c r="E32" i="2"/>
  <c r="K32" i="2" s="1"/>
  <c r="P2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P3" i="4"/>
  <c r="S3" i="4" s="1"/>
  <c r="P4" i="4"/>
  <c r="S4" i="4" s="1"/>
  <c r="P5" i="4"/>
  <c r="S5" i="4" s="1"/>
  <c r="P6" i="4"/>
  <c r="S6" i="4" s="1"/>
  <c r="P7" i="4"/>
  <c r="S7" i="4" s="1"/>
  <c r="P8" i="4"/>
  <c r="S8" i="4" s="1"/>
  <c r="P9" i="4"/>
  <c r="S9" i="4" s="1"/>
  <c r="P10" i="4"/>
  <c r="S10" i="4" s="1"/>
  <c r="P11" i="4"/>
  <c r="S11" i="4" s="1"/>
  <c r="P12" i="4"/>
  <c r="S12" i="4" s="1"/>
  <c r="P13" i="4"/>
  <c r="S13" i="4" s="1"/>
  <c r="P14" i="4"/>
  <c r="S14" i="4" s="1"/>
  <c r="P15" i="4"/>
  <c r="S15" i="4" s="1"/>
  <c r="P16" i="4"/>
  <c r="S16" i="4" s="1"/>
  <c r="P17" i="4"/>
  <c r="S17" i="4" s="1"/>
  <c r="P18" i="4"/>
  <c r="S18" i="4" s="1"/>
  <c r="P19" i="4"/>
  <c r="S19" i="4" s="1"/>
  <c r="P20" i="4"/>
  <c r="S20" i="4" s="1"/>
  <c r="P21" i="4"/>
  <c r="S21" i="4" s="1"/>
  <c r="P22" i="4"/>
  <c r="S22" i="4" s="1"/>
  <c r="P23" i="4"/>
  <c r="S23" i="4" s="1"/>
  <c r="P24" i="4"/>
  <c r="S24" i="4" s="1"/>
  <c r="P25" i="4"/>
  <c r="S25" i="4" s="1"/>
  <c r="P26" i="4"/>
  <c r="S26" i="4" s="1"/>
  <c r="P27" i="4"/>
  <c r="S27" i="4" s="1"/>
  <c r="P28" i="4"/>
  <c r="S28" i="4" s="1"/>
  <c r="P29" i="4"/>
  <c r="S29" i="4" s="1"/>
  <c r="P30" i="4"/>
  <c r="S30" i="4" s="1"/>
  <c r="P31" i="4"/>
  <c r="S31" i="4" s="1"/>
  <c r="P32" i="4"/>
  <c r="S32" i="4" s="1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2" i="4"/>
  <c r="L16" i="4" l="1"/>
  <c r="N16" i="4" s="1"/>
  <c r="L8" i="4"/>
  <c r="N8" i="4" s="1"/>
  <c r="R8" i="4" s="1"/>
  <c r="L26" i="4"/>
  <c r="N26" i="4" s="1"/>
  <c r="R26" i="4" s="1"/>
  <c r="L18" i="4"/>
  <c r="N18" i="4" s="1"/>
  <c r="R18" i="4" s="1"/>
  <c r="L10" i="4"/>
  <c r="N10" i="4" s="1"/>
  <c r="R10" i="4" s="1"/>
  <c r="L21" i="4"/>
  <c r="N21" i="4" s="1"/>
  <c r="R21" i="4" s="1"/>
  <c r="T21" i="4" s="1"/>
  <c r="L13" i="4"/>
  <c r="N13" i="4" s="1"/>
  <c r="R13" i="4" s="1"/>
  <c r="T13" i="4" s="1"/>
  <c r="L5" i="4"/>
  <c r="N5" i="4" s="1"/>
  <c r="R5" i="4" s="1"/>
  <c r="T5" i="4" s="1"/>
  <c r="L29" i="4"/>
  <c r="N29" i="4" s="1"/>
  <c r="R29" i="4" s="1"/>
  <c r="T29" i="4" s="1"/>
  <c r="L32" i="4"/>
  <c r="N32" i="4" s="1"/>
  <c r="R32" i="4" s="1"/>
  <c r="L24" i="4"/>
  <c r="N24" i="4" s="1"/>
  <c r="R24" i="4" s="1"/>
  <c r="L27" i="4"/>
  <c r="N27" i="4" s="1"/>
  <c r="R27" i="4" s="1"/>
  <c r="L19" i="4"/>
  <c r="N19" i="4" s="1"/>
  <c r="L11" i="4"/>
  <c r="N11" i="4" s="1"/>
  <c r="L3" i="4"/>
  <c r="N3" i="4" s="1"/>
  <c r="R3" i="4" s="1"/>
  <c r="L31" i="4"/>
  <c r="L23" i="4"/>
  <c r="L15" i="4"/>
  <c r="N15" i="4" s="1"/>
  <c r="R15" i="4" s="1"/>
  <c r="T15" i="4" s="1"/>
  <c r="L7" i="4"/>
  <c r="N7" i="4" s="1"/>
  <c r="R7" i="4" s="1"/>
  <c r="T7" i="4" s="1"/>
  <c r="L22" i="4"/>
  <c r="N22" i="4" s="1"/>
  <c r="L14" i="4"/>
  <c r="L6" i="4"/>
  <c r="L30" i="4"/>
  <c r="R16" i="4"/>
  <c r="L28" i="4"/>
  <c r="N28" i="4" s="1"/>
  <c r="L20" i="4"/>
  <c r="N20" i="4" s="1"/>
  <c r="L12" i="4"/>
  <c r="N12" i="4" s="1"/>
  <c r="L4" i="4"/>
  <c r="N4" i="4" s="1"/>
  <c r="L25" i="4"/>
  <c r="N25" i="4" s="1"/>
  <c r="L17" i="4"/>
  <c r="N17" i="4" s="1"/>
  <c r="L9" i="4"/>
  <c r="N9" i="4" s="1"/>
  <c r="O16" i="4"/>
  <c r="O15" i="4"/>
  <c r="O21" i="4"/>
  <c r="U15" i="4" l="1"/>
  <c r="O29" i="4"/>
  <c r="U29" i="4" s="1"/>
  <c r="O7" i="4"/>
  <c r="U7" i="4" s="1"/>
  <c r="O13" i="4"/>
  <c r="U21" i="4"/>
  <c r="U13" i="4"/>
  <c r="N14" i="4"/>
  <c r="R14" i="4" s="1"/>
  <c r="T14" i="4" s="1"/>
  <c r="N23" i="4"/>
  <c r="O23" i="4" s="1"/>
  <c r="O5" i="4"/>
  <c r="U5" i="4" s="1"/>
  <c r="N31" i="4"/>
  <c r="R31" i="4" s="1"/>
  <c r="T31" i="4" s="1"/>
  <c r="O24" i="4"/>
  <c r="N30" i="4"/>
  <c r="R30" i="4" s="1"/>
  <c r="T30" i="4" s="1"/>
  <c r="N6" i="4"/>
  <c r="O6" i="4" s="1"/>
  <c r="R11" i="4"/>
  <c r="T11" i="4" s="1"/>
  <c r="O11" i="4"/>
  <c r="R19" i="4"/>
  <c r="T19" i="4" s="1"/>
  <c r="O19" i="4"/>
  <c r="R4" i="4"/>
  <c r="T4" i="4" s="1"/>
  <c r="R9" i="4"/>
  <c r="T9" i="4" s="1"/>
  <c r="O9" i="4"/>
  <c r="R20" i="4"/>
  <c r="T20" i="4" s="1"/>
  <c r="O12" i="4"/>
  <c r="R17" i="4"/>
  <c r="T17" i="4" s="1"/>
  <c r="R28" i="4"/>
  <c r="T28" i="4" s="1"/>
  <c r="O28" i="4"/>
  <c r="O22" i="4"/>
  <c r="O25" i="4"/>
  <c r="O17" i="4"/>
  <c r="O10" i="4"/>
  <c r="T10" i="4"/>
  <c r="O8" i="4"/>
  <c r="T8" i="4"/>
  <c r="O18" i="4"/>
  <c r="T18" i="4"/>
  <c r="U18" i="4" s="1"/>
  <c r="O32" i="4"/>
  <c r="T32" i="4"/>
  <c r="O26" i="4"/>
  <c r="T26" i="4"/>
  <c r="O3" i="4"/>
  <c r="T3" i="4"/>
  <c r="O4" i="4"/>
  <c r="T16" i="4"/>
  <c r="U16" i="4" s="1"/>
  <c r="O20" i="4"/>
  <c r="O27" i="4"/>
  <c r="T27" i="4"/>
  <c r="T24" i="4"/>
  <c r="O30" i="4" l="1"/>
  <c r="U30" i="4" s="1"/>
  <c r="O14" i="4"/>
  <c r="U14" i="4" s="1"/>
  <c r="U24" i="4"/>
  <c r="U19" i="4"/>
  <c r="U27" i="4"/>
  <c r="U17" i="4"/>
  <c r="U11" i="4"/>
  <c r="U9" i="4"/>
  <c r="U3" i="4"/>
  <c r="U10" i="4"/>
  <c r="O31" i="4"/>
  <c r="U31" i="4" s="1"/>
  <c r="U32" i="4"/>
  <c r="U20" i="4"/>
  <c r="R6" i="4"/>
  <c r="T6" i="4" s="1"/>
  <c r="U6" i="4" s="1"/>
  <c r="R23" i="4"/>
  <c r="T23" i="4" s="1"/>
  <c r="U23" i="4" s="1"/>
  <c r="U4" i="4"/>
  <c r="U26" i="4"/>
  <c r="U8" i="4"/>
  <c r="U28" i="4"/>
  <c r="R22" i="4"/>
  <c r="T22" i="4" s="1"/>
  <c r="U22" i="4" s="1"/>
  <c r="R25" i="4"/>
  <c r="T25" i="4" s="1"/>
  <c r="U25" i="4" s="1"/>
  <c r="R12" i="4"/>
  <c r="T12" i="4" s="1"/>
  <c r="U12" i="4" s="1"/>
  <c r="I20" i="2"/>
  <c r="J20" i="2" s="1"/>
  <c r="I28" i="2"/>
  <c r="J28" i="2" s="1"/>
  <c r="I14" i="2" l="1"/>
  <c r="M19" i="2"/>
  <c r="M11" i="2"/>
  <c r="M3" i="2"/>
  <c r="M30" i="2"/>
  <c r="M22" i="2"/>
  <c r="M14" i="2"/>
  <c r="M6" i="2"/>
  <c r="M29" i="2"/>
  <c r="M13" i="2"/>
  <c r="M28" i="2"/>
  <c r="M20" i="2"/>
  <c r="I30" i="2"/>
  <c r="J30" i="2" s="1"/>
  <c r="I22" i="2"/>
  <c r="J22" i="2" s="1"/>
  <c r="I6" i="2"/>
  <c r="J6" i="2" s="1"/>
  <c r="M7" i="2"/>
  <c r="M10" i="2"/>
  <c r="M27" i="2"/>
  <c r="M26" i="2"/>
  <c r="M18" i="2"/>
  <c r="M12" i="2"/>
  <c r="M25" i="2"/>
  <c r="M9" i="2"/>
  <c r="I32" i="2"/>
  <c r="J32" i="2" s="1"/>
  <c r="I24" i="2"/>
  <c r="I16" i="2"/>
  <c r="J16" i="2" s="1"/>
  <c r="I8" i="2"/>
  <c r="M23" i="2"/>
  <c r="M32" i="2"/>
  <c r="M24" i="2"/>
  <c r="M16" i="2"/>
  <c r="M8" i="2"/>
  <c r="I4" i="2"/>
  <c r="J4" i="2" s="1"/>
  <c r="I23" i="2"/>
  <c r="J23" i="2" s="1"/>
  <c r="L28" i="2"/>
  <c r="N28" i="2" s="1"/>
  <c r="P28" i="2" s="1"/>
  <c r="I27" i="2"/>
  <c r="J27" i="2" s="1"/>
  <c r="I19" i="2"/>
  <c r="J19" i="2" s="1"/>
  <c r="I11" i="2"/>
  <c r="J11" i="2" s="1"/>
  <c r="I3" i="2"/>
  <c r="J3" i="2" s="1"/>
  <c r="I26" i="2"/>
  <c r="J26" i="2" s="1"/>
  <c r="I18" i="2"/>
  <c r="J18" i="2" s="1"/>
  <c r="I10" i="2"/>
  <c r="J10" i="2" s="1"/>
  <c r="I15" i="2"/>
  <c r="J15" i="2" s="1"/>
  <c r="I29" i="2"/>
  <c r="J29" i="2" s="1"/>
  <c r="I13" i="2"/>
  <c r="J13" i="2" s="1"/>
  <c r="L20" i="2"/>
  <c r="I25" i="2"/>
  <c r="J25" i="2" s="1"/>
  <c r="I9" i="2"/>
  <c r="J9" i="2" s="1"/>
  <c r="I21" i="2"/>
  <c r="J21" i="2" s="1"/>
  <c r="I5" i="2"/>
  <c r="J5" i="2" s="1"/>
  <c r="I17" i="2"/>
  <c r="J17" i="2" s="1"/>
  <c r="M15" i="2"/>
  <c r="J8" i="2" l="1"/>
  <c r="L8" i="2" s="1"/>
  <c r="N8" i="2" s="1"/>
  <c r="P8" i="2" s="1"/>
  <c r="J24" i="2"/>
  <c r="L24" i="2" s="1"/>
  <c r="N24" i="2" s="1"/>
  <c r="P24" i="2" s="1"/>
  <c r="J14" i="2"/>
  <c r="L14" i="2" s="1"/>
  <c r="N14" i="2" s="1"/>
  <c r="P14" i="2" s="1"/>
  <c r="L22" i="2"/>
  <c r="N22" i="2" s="1"/>
  <c r="P22" i="2" s="1"/>
  <c r="L11" i="2"/>
  <c r="N11" i="2" s="1"/>
  <c r="P11" i="2" s="1"/>
  <c r="L13" i="2"/>
  <c r="N13" i="2" s="1"/>
  <c r="P13" i="2" s="1"/>
  <c r="L27" i="2"/>
  <c r="N27" i="2" s="1"/>
  <c r="P27" i="2" s="1"/>
  <c r="L3" i="2"/>
  <c r="N3" i="2" s="1"/>
  <c r="P3" i="2" s="1"/>
  <c r="L6" i="2"/>
  <c r="N6" i="2" s="1"/>
  <c r="P6" i="2" s="1"/>
  <c r="L29" i="2"/>
  <c r="N29" i="2" s="1"/>
  <c r="P29" i="2" s="1"/>
  <c r="L17" i="2"/>
  <c r="L15" i="2"/>
  <c r="N15" i="2" s="1"/>
  <c r="P15" i="2" s="1"/>
  <c r="L5" i="2"/>
  <c r="L25" i="2"/>
  <c r="N25" i="2" s="1"/>
  <c r="P25" i="2" s="1"/>
  <c r="L19" i="2"/>
  <c r="N19" i="2" s="1"/>
  <c r="P19" i="2" s="1"/>
  <c r="L30" i="2"/>
  <c r="N30" i="2" s="1"/>
  <c r="P30" i="2" s="1"/>
  <c r="L10" i="2"/>
  <c r="N10" i="2" s="1"/>
  <c r="P10" i="2" s="1"/>
  <c r="L23" i="2"/>
  <c r="N23" i="2" s="1"/>
  <c r="P23" i="2" s="1"/>
  <c r="L16" i="2"/>
  <c r="N16" i="2" s="1"/>
  <c r="P16" i="2" s="1"/>
  <c r="L21" i="2"/>
  <c r="L18" i="2"/>
  <c r="N18" i="2" s="1"/>
  <c r="P18" i="2" s="1"/>
  <c r="L4" i="2"/>
  <c r="L9" i="2"/>
  <c r="N9" i="2" s="1"/>
  <c r="P9" i="2" s="1"/>
  <c r="L26" i="2"/>
  <c r="N26" i="2" s="1"/>
  <c r="P26" i="2" s="1"/>
  <c r="L32" i="2"/>
  <c r="N32" i="2" s="1"/>
  <c r="P32" i="2" s="1"/>
  <c r="I12" i="2"/>
  <c r="J12" i="2" s="1"/>
  <c r="N20" i="2"/>
  <c r="P20" i="2" s="1"/>
  <c r="I7" i="2"/>
  <c r="J7" i="2" s="1"/>
  <c r="I31" i="2"/>
  <c r="J31" i="2" s="1"/>
  <c r="M31" i="2"/>
  <c r="M4" i="2"/>
  <c r="M17" i="2"/>
  <c r="M5" i="2"/>
  <c r="M21" i="2"/>
  <c r="N17" i="2" l="1"/>
  <c r="P17" i="2" s="1"/>
  <c r="N21" i="2"/>
  <c r="P21" i="2" s="1"/>
  <c r="N5" i="2"/>
  <c r="P5" i="2" s="1"/>
  <c r="L12" i="2"/>
  <c r="N12" i="2" s="1"/>
  <c r="P12" i="2" s="1"/>
  <c r="N4" i="2"/>
  <c r="P4" i="2" s="1"/>
  <c r="L7" i="2"/>
  <c r="N7" i="2" s="1"/>
  <c r="P7" i="2" s="1"/>
  <c r="L31" i="2"/>
  <c r="N31" i="2" s="1"/>
  <c r="P31" i="2" s="1"/>
</calcChain>
</file>

<file path=xl/comments1.xml><?xml version="1.0" encoding="utf-8"?>
<comments xmlns="http://schemas.openxmlformats.org/spreadsheetml/2006/main">
  <authors>
    <author>agustin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agustin:</t>
        </r>
        <r>
          <rPr>
            <sz val="9"/>
            <color indexed="81"/>
            <rFont val="Tahoma"/>
            <family val="2"/>
          </rPr>
          <t xml:space="preserve">
Radiacion neta de onda larga reflejada Rnl en el manual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agustin:</t>
        </r>
        <r>
          <rPr>
            <sz val="9"/>
            <color indexed="81"/>
            <rFont val="Tahoma"/>
            <family val="2"/>
          </rPr>
          <t xml:space="preserve">
Rad Solar Incidente (Rs en el manual)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agustin:</t>
        </r>
        <r>
          <rPr>
            <sz val="9"/>
            <color indexed="81"/>
            <rFont val="Tahoma"/>
            <family val="2"/>
          </rPr>
          <t xml:space="preserve">
Rn con un albedo de 0.25</t>
        </r>
      </text>
    </comment>
  </commentList>
</comments>
</file>

<file path=xl/comments2.xml><?xml version="1.0" encoding="utf-8"?>
<comments xmlns="http://schemas.openxmlformats.org/spreadsheetml/2006/main">
  <authors>
    <author>agustin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agustin:</t>
        </r>
        <r>
          <rPr>
            <sz val="9"/>
            <color indexed="81"/>
            <rFont val="Tahoma"/>
            <family val="2"/>
          </rPr>
          <t xml:space="preserve">
traido de tabla
</t>
        </r>
      </text>
    </comment>
  </commentList>
</comments>
</file>

<file path=xl/comments3.xml><?xml version="1.0" encoding="utf-8"?>
<comments xmlns="http://schemas.openxmlformats.org/spreadsheetml/2006/main">
  <authors>
    <author>agustin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agustin:</t>
        </r>
        <r>
          <rPr>
            <sz val="9"/>
            <color indexed="81"/>
            <rFont val="Tahoma"/>
            <family val="2"/>
          </rPr>
          <t xml:space="preserve">
es la columna L en la planilla de GRAS</t>
        </r>
      </text>
    </comment>
  </commentList>
</comments>
</file>

<file path=xl/sharedStrings.xml><?xml version="1.0" encoding="utf-8"?>
<sst xmlns="http://schemas.openxmlformats.org/spreadsheetml/2006/main" count="96" uniqueCount="78">
  <si>
    <t>Fecha</t>
  </si>
  <si>
    <t>Heliofanía Relativa %</t>
  </si>
  <si>
    <t>Temperatura media °C (24 hs)</t>
  </si>
  <si>
    <t>Viento 2m/km/24hs</t>
  </si>
  <si>
    <t>H. Relativa Media %</t>
  </si>
  <si>
    <t>Ra</t>
  </si>
  <si>
    <t>n/N</t>
  </si>
  <si>
    <t>ea</t>
  </si>
  <si>
    <t>Rr</t>
  </si>
  <si>
    <t>Ri</t>
  </si>
  <si>
    <t>H</t>
  </si>
  <si>
    <t>Ea</t>
  </si>
  <si>
    <t>VARIABLE</t>
  </si>
  <si>
    <t>DESCRIPCIÓN</t>
  </si>
  <si>
    <t>Presión del vapor de agua a saturación a la temperatura T.</t>
  </si>
  <si>
    <t>ed</t>
  </si>
  <si>
    <t>PRESIÓN
SATURACIÓN (e°) T MAX</t>
  </si>
  <si>
    <t>PRESIÓN
SATURACIÓN (e°) T MIN</t>
  </si>
  <si>
    <t>PRESIÓN
MEDIA
VAPOR
SATURACIÓN (es)</t>
  </si>
  <si>
    <r>
      <t>PENDIENTE
CURVA
PRESIÓN
SATURACIÓN
VAPOR (</t>
    </r>
    <r>
      <rPr>
        <sz val="11"/>
        <color theme="1"/>
        <rFont val="Calibri"/>
        <family val="2"/>
      </rPr>
      <t>Δ)</t>
    </r>
  </si>
  <si>
    <t xml:space="preserve">PRESIÓN
REAL
VAPOR (ea)
</t>
  </si>
  <si>
    <t>DEFICIT
PRESIÓN
VAPOR (es-ea)</t>
  </si>
  <si>
    <t>Rs (MJ/m2/dia)</t>
  </si>
  <si>
    <t>Rso</t>
  </si>
  <si>
    <t>Rnl</t>
  </si>
  <si>
    <t>Rns</t>
  </si>
  <si>
    <t>Rn</t>
  </si>
  <si>
    <t>ETo</t>
  </si>
  <si>
    <t>FECHA</t>
  </si>
  <si>
    <t>Viento m/s</t>
  </si>
  <si>
    <t>Ra (MJ/m2/dia)</t>
  </si>
  <si>
    <t>Ra (MJ/m2/día)</t>
  </si>
  <si>
    <t>Ra (cal/cm2/día)</t>
  </si>
  <si>
    <t>ea X RH, donde RH es la humedad relativa. (ea-ed) es el deficit de saturación de la atmósfera al nivel de la observación</t>
  </si>
  <si>
    <t>ETP</t>
  </si>
  <si>
    <t>Es energía de onda corta que entra.</t>
  </si>
  <si>
    <t>Es energía de onda larga que sale.</t>
  </si>
  <si>
    <t>Valor teórico máximo de radiación solar que podría alcanzar el lugar en ausencia de atmósfera terrestre.</t>
  </si>
  <si>
    <t>Heliofanía relativa.</t>
  </si>
  <si>
    <t>Evapotranspiración potencial.</t>
  </si>
  <si>
    <t>Balance de radiación.</t>
  </si>
  <si>
    <t>ETP WEB</t>
  </si>
  <si>
    <t>DIFERENCIA</t>
  </si>
  <si>
    <t>Poder desecante del aire.</t>
  </si>
  <si>
    <t>Temperatura Máxima ºC</t>
  </si>
  <si>
    <t>Temperatura Mínima °C</t>
  </si>
  <si>
    <r>
      <t>Tmax (</t>
    </r>
    <r>
      <rPr>
        <sz val="11"/>
        <color theme="1"/>
        <rFont val="Calibri"/>
        <family val="2"/>
      </rPr>
      <t>°C)</t>
    </r>
  </si>
  <si>
    <r>
      <t>Tmin (</t>
    </r>
    <r>
      <rPr>
        <sz val="11"/>
        <color theme="1"/>
        <rFont val="Calibri"/>
        <family val="2"/>
      </rPr>
      <t>°C)</t>
    </r>
  </si>
  <si>
    <t>Rhmax</t>
  </si>
  <si>
    <t>Rhmin</t>
  </si>
  <si>
    <t>Ws (m/s)</t>
  </si>
  <si>
    <t>NetR (MJ/m2/d)</t>
  </si>
  <si>
    <t>Rhmean</t>
  </si>
  <si>
    <r>
      <t>Slope Vapour Pressure curve (kPa/</t>
    </r>
    <r>
      <rPr>
        <sz val="11"/>
        <color theme="1"/>
        <rFont val="Calibri"/>
        <family val="2"/>
      </rPr>
      <t>°C)</t>
    </r>
  </si>
  <si>
    <t>G Soil Heat Flux Density (MJ/m2/d)</t>
  </si>
  <si>
    <t>P</t>
  </si>
  <si>
    <r>
      <t>psychrometric constant (kPa/</t>
    </r>
    <r>
      <rPr>
        <sz val="11"/>
        <color theme="1"/>
        <rFont val="Calibri"/>
        <family val="2"/>
      </rPr>
      <t>°C)</t>
    </r>
  </si>
  <si>
    <r>
      <t>Mean Daily Temperature (</t>
    </r>
    <r>
      <rPr>
        <sz val="11"/>
        <color theme="1"/>
        <rFont val="Calibri"/>
        <family val="2"/>
      </rPr>
      <t>°C)</t>
    </r>
  </si>
  <si>
    <t>eo (Tmax)</t>
  </si>
  <si>
    <t>eo (Tmin)</t>
  </si>
  <si>
    <t>eo (Tmean)</t>
  </si>
  <si>
    <t>es saturation vapour pressure (kPa)</t>
  </si>
  <si>
    <t>ea actual vapour pressure (kPa)</t>
  </si>
  <si>
    <t>Eto calculate</t>
  </si>
  <si>
    <t>z station level (m)</t>
  </si>
  <si>
    <t>CALCULO DE LA RADIACIÓN AL TOPE DE LA ATMÓSFERA (Ra) Y HELIOFANÍA MÁXIMA POSIBLE (N) PARA INIA LAS BRUJAS.</t>
  </si>
  <si>
    <t>GRADOS DECIMALES</t>
  </si>
  <si>
    <t>RADIANES</t>
  </si>
  <si>
    <t>LATITUD</t>
  </si>
  <si>
    <t>DIA DEL AÑO</t>
  </si>
  <si>
    <t>DISTANCIA INVERSA RELATIVA TIERRA-SOL (dr)</t>
  </si>
  <si>
    <t>DECLINACIÓN SOLAR (delta)</t>
  </si>
  <si>
    <t>ANGULO DE RADIACIÓN A LA PUESTA DE SOL (omega s)</t>
  </si>
  <si>
    <t>RADIACIÓN EXTRATERRESTRE (Ra) (MJ/m2/dia)</t>
  </si>
  <si>
    <t>DURACIÓN MÁXMA DE LA INSOLACIÓN (N) (horas)</t>
  </si>
  <si>
    <t>Eto GRASS</t>
  </si>
  <si>
    <t>Ra (MJ/m2/d)</t>
  </si>
  <si>
    <t>Ra (cal/cms/d)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</si>
</sst>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 wrapText="1"/>
    </xf>
    <xf numFmtId="165" fontId="0" fillId="0" borderId="0" xfId="0" applyNumberFormat="1"/>
    <xf numFmtId="0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/>
    <xf numFmtId="14" fontId="0" fillId="3" borderId="0" xfId="0" applyNumberFormat="1" applyFill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342898</xdr:colOff>
      <xdr:row>1</xdr:row>
      <xdr:rowOff>45720</xdr:rowOff>
    </xdr:from>
    <xdr:to>
      <xdr:col>33</xdr:col>
      <xdr:colOff>624400</xdr:colOff>
      <xdr:row>50</xdr:row>
      <xdr:rowOff>136901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22238" y="228600"/>
          <a:ext cx="11376222" cy="9052301"/>
        </a:xfrm>
        <a:prstGeom prst="rect">
          <a:avLst/>
        </a:prstGeom>
      </xdr:spPr>
    </xdr:pic>
    <xdr:clientData/>
  </xdr:twoCellAnchor>
  <xdr:twoCellAnchor editAs="oneCell">
    <xdr:from>
      <xdr:col>19</xdr:col>
      <xdr:colOff>15242</xdr:colOff>
      <xdr:row>51</xdr:row>
      <xdr:rowOff>9415</xdr:rowOff>
    </xdr:from>
    <xdr:to>
      <xdr:col>29</xdr:col>
      <xdr:colOff>528304</xdr:colOff>
      <xdr:row>77</xdr:row>
      <xdr:rowOff>11555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94582" y="9336295"/>
          <a:ext cx="8437862" cy="4757020"/>
        </a:xfrm>
        <a:prstGeom prst="rect">
          <a:avLst/>
        </a:prstGeom>
      </xdr:spPr>
    </xdr:pic>
    <xdr:clientData/>
  </xdr:twoCellAnchor>
  <xdr:twoCellAnchor editAs="oneCell">
    <xdr:from>
      <xdr:col>26</xdr:col>
      <xdr:colOff>655320</xdr:colOff>
      <xdr:row>7</xdr:row>
      <xdr:rowOff>116989</xdr:rowOff>
    </xdr:from>
    <xdr:to>
      <xdr:col>37</xdr:col>
      <xdr:colOff>320040</xdr:colOff>
      <xdr:row>21</xdr:row>
      <xdr:rowOff>142888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782020" y="1397149"/>
          <a:ext cx="8382000" cy="25862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228600</xdr:colOff>
      <xdr:row>7</xdr:row>
      <xdr:rowOff>176533</xdr:rowOff>
    </xdr:from>
    <xdr:to>
      <xdr:col>41</xdr:col>
      <xdr:colOff>228600</xdr:colOff>
      <xdr:row>30</xdr:row>
      <xdr:rowOff>68663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46360" y="1456693"/>
          <a:ext cx="4267200" cy="4098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9" sqref="B19"/>
    </sheetView>
  </sheetViews>
  <sheetFormatPr baseColWidth="10" defaultRowHeight="14.4" x14ac:dyDescent="0.3"/>
  <cols>
    <col min="2" max="2" width="98.44140625" bestFit="1" customWidth="1"/>
  </cols>
  <sheetData>
    <row r="1" spans="1:2" x14ac:dyDescent="0.3">
      <c r="A1" t="s">
        <v>12</v>
      </c>
      <c r="B1" t="s">
        <v>13</v>
      </c>
    </row>
    <row r="2" spans="1:2" x14ac:dyDescent="0.3">
      <c r="A2" t="s">
        <v>5</v>
      </c>
      <c r="B2" t="s">
        <v>37</v>
      </c>
    </row>
    <row r="3" spans="1:2" x14ac:dyDescent="0.3">
      <c r="A3" t="s">
        <v>6</v>
      </c>
      <c r="B3" t="s">
        <v>38</v>
      </c>
    </row>
    <row r="4" spans="1:2" x14ac:dyDescent="0.3">
      <c r="A4" t="s">
        <v>7</v>
      </c>
      <c r="B4" t="s">
        <v>14</v>
      </c>
    </row>
    <row r="5" spans="1:2" x14ac:dyDescent="0.3">
      <c r="A5" s="2" t="s">
        <v>15</v>
      </c>
      <c r="B5" t="s">
        <v>33</v>
      </c>
    </row>
    <row r="6" spans="1:2" x14ac:dyDescent="0.3">
      <c r="A6" s="2" t="s">
        <v>8</v>
      </c>
      <c r="B6" t="s">
        <v>36</v>
      </c>
    </row>
    <row r="7" spans="1:2" x14ac:dyDescent="0.3">
      <c r="A7" s="2" t="s">
        <v>9</v>
      </c>
      <c r="B7" t="s">
        <v>35</v>
      </c>
    </row>
    <row r="8" spans="1:2" x14ac:dyDescent="0.3">
      <c r="A8" s="2" t="s">
        <v>10</v>
      </c>
      <c r="B8" t="s">
        <v>40</v>
      </c>
    </row>
    <row r="9" spans="1:2" x14ac:dyDescent="0.3">
      <c r="A9" s="2" t="s">
        <v>11</v>
      </c>
      <c r="B9" t="s">
        <v>43</v>
      </c>
    </row>
    <row r="10" spans="1:2" x14ac:dyDescent="0.3">
      <c r="A10" s="2" t="s">
        <v>34</v>
      </c>
      <c r="B10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5"/>
  <sheetViews>
    <sheetView workbookViewId="0">
      <selection activeCell="E1" sqref="E1:G1048576"/>
    </sheetView>
  </sheetViews>
  <sheetFormatPr baseColWidth="10" defaultRowHeight="14.4" x14ac:dyDescent="0.3"/>
  <cols>
    <col min="2" max="2" width="17.21875" bestFit="1" customWidth="1"/>
    <col min="3" max="3" width="25.21875" bestFit="1" customWidth="1"/>
    <col min="4" max="4" width="13.5546875" bestFit="1" customWidth="1"/>
    <col min="5" max="5" width="14.44140625" style="7" bestFit="1" customWidth="1"/>
    <col min="6" max="6" width="18.33203125" style="7" bestFit="1" customWidth="1"/>
    <col min="7" max="7" width="17.33203125" style="7" bestFit="1" customWidth="1"/>
  </cols>
  <sheetData>
    <row r="1" spans="1:16" x14ac:dyDescent="0.3">
      <c r="A1" s="19" t="s">
        <v>0</v>
      </c>
      <c r="B1" s="19" t="s">
        <v>3</v>
      </c>
      <c r="C1" s="19" t="s">
        <v>2</v>
      </c>
      <c r="D1" s="19" t="s">
        <v>31</v>
      </c>
      <c r="E1" s="21" t="s">
        <v>32</v>
      </c>
      <c r="F1" s="21" t="s">
        <v>1</v>
      </c>
      <c r="G1" s="21" t="s">
        <v>4</v>
      </c>
      <c r="H1" t="s">
        <v>7</v>
      </c>
      <c r="I1" s="2" t="s">
        <v>15</v>
      </c>
      <c r="J1" s="2" t="s">
        <v>8</v>
      </c>
      <c r="K1" s="2" t="s">
        <v>9</v>
      </c>
      <c r="L1" s="2" t="s">
        <v>10</v>
      </c>
      <c r="M1" s="2" t="s">
        <v>11</v>
      </c>
      <c r="N1" s="20" t="s">
        <v>34</v>
      </c>
      <c r="O1" s="19" t="s">
        <v>41</v>
      </c>
      <c r="P1" s="2" t="s">
        <v>42</v>
      </c>
    </row>
    <row r="2" spans="1:16" x14ac:dyDescent="0.3">
      <c r="A2" s="18">
        <v>44927</v>
      </c>
      <c r="B2" s="7">
        <v>202.1</v>
      </c>
      <c r="C2" s="7">
        <v>23.5</v>
      </c>
      <c r="D2" s="9">
        <v>44.214872553036685</v>
      </c>
      <c r="E2" s="9">
        <f>+D2/0.041868</f>
        <v>1056.0540879200507</v>
      </c>
      <c r="F2" s="7">
        <v>44.8</v>
      </c>
      <c r="G2" s="7">
        <v>76</v>
      </c>
      <c r="H2" s="4">
        <f>10^(-7.90298*(373.16/(C2+273.16)-1)+LOG(373.16/(C2+273.16))*5.02808-0.0000001382*(10^(11.344*(1-(C2+273.16)/373.16))-1)+0.0081328*(10^(-3.49149*(373.16/(C2+273.16)-1)))+LOG(1013.246))</f>
        <v>29.49429287263504</v>
      </c>
      <c r="I2" s="4">
        <f>+G2*H2/100</f>
        <v>22.415662583202629</v>
      </c>
      <c r="J2" s="4">
        <f>2.02*10^(-9)*(C2+273.16)^4*(0.56-0.09*(I2*0.75)^(1/2))*(0.1+0.9*F2/100)</f>
        <v>1.5035495347651351</v>
      </c>
      <c r="K2" s="4">
        <f>+E2/58.5*(0.22+0.47*F2/100)</f>
        <v>7.7725580870915723</v>
      </c>
      <c r="L2" s="4">
        <f>0.75*K2-J2</f>
        <v>4.3258690305535445</v>
      </c>
      <c r="M2" s="4">
        <f>0.35*(1+B2/161)*H2*(1-G2/100)</f>
        <v>5.5875014306367552</v>
      </c>
      <c r="N2" s="4">
        <f>+((0.8505488+0.0030823*C2^2)*L2+M2)/((0.8505485+0.0030823*C2^2)+1)</f>
        <v>4.680983848193697</v>
      </c>
      <c r="O2" s="12">
        <v>4.5999999999999996</v>
      </c>
      <c r="P2" s="4">
        <f>+N2-O2</f>
        <v>8.0983848193697305E-2</v>
      </c>
    </row>
    <row r="3" spans="1:16" x14ac:dyDescent="0.3">
      <c r="A3" s="18">
        <v>44928</v>
      </c>
      <c r="B3" s="7">
        <v>208.2</v>
      </c>
      <c r="C3" s="7">
        <v>20.399999999999999</v>
      </c>
      <c r="D3" s="9">
        <v>44.176552810708898</v>
      </c>
      <c r="E3" s="9">
        <f>+D3/0.041868</f>
        <v>1055.1388365985692</v>
      </c>
      <c r="F3" s="7">
        <v>28.8</v>
      </c>
      <c r="G3" s="7">
        <v>82</v>
      </c>
      <c r="H3" s="4">
        <f t="shared" ref="H3:H32" si="0">10^(-7.90298*(373.16/(C3+273.16)-1)+LOG(373.16/(C3+273.16))*5.02808-0.0000001382*(10^(11.344*(1-(C3+273.16)/373.16))-1)+0.0081328*(10^(-3.49149*(373.16/(C3+273.16)-1)))+LOG(1013.246))</f>
        <v>24.411222368303168</v>
      </c>
      <c r="I3" s="4">
        <f t="shared" ref="I3:I32" si="1">+G3*H3/100</f>
        <v>20.017202342008598</v>
      </c>
      <c r="J3" s="4">
        <f t="shared" ref="J3:J32" si="2">2.02*10^(-9)*(C3+273.16)^4*(0.56-0.09*(I3*0.75)^(1/2))*(0.1+0.9*F3/100)</f>
        <v>1.1385102487743559</v>
      </c>
      <c r="K3" s="4">
        <f t="shared" ref="K3:K32" si="3">+E3/58.5*(0.22+0.47*F3/100)</f>
        <v>6.4094724269003001</v>
      </c>
      <c r="L3" s="4">
        <f t="shared" ref="L3:L32" si="4">0.75*K3-J3</f>
        <v>3.6685940714008689</v>
      </c>
      <c r="M3" s="4">
        <f t="shared" ref="M3:M32" si="5">0.35*(1+B3/161)*H3*(1-G3/100)</f>
        <v>3.5266786819738165</v>
      </c>
      <c r="N3" s="4">
        <f t="shared" ref="N3:N32" si="6">+((0.8505488+0.0030823*C3^2)*L3+M3)/((0.8505485+0.0030823*C3^2)+1)</f>
        <v>3.6233014840045703</v>
      </c>
      <c r="O3" s="12">
        <v>3.6</v>
      </c>
      <c r="P3" s="4">
        <f t="shared" ref="P3:P32" si="7">+N3-O3</f>
        <v>2.3301484004570217E-2</v>
      </c>
    </row>
    <row r="4" spans="1:16" x14ac:dyDescent="0.3">
      <c r="A4" s="18">
        <v>44929</v>
      </c>
      <c r="B4" s="7">
        <v>221</v>
      </c>
      <c r="C4" s="7">
        <v>23.3</v>
      </c>
      <c r="D4" s="9">
        <v>44.134671103418476</v>
      </c>
      <c r="E4" s="9">
        <f t="shared" ref="E4:E32" si="8">+D4/0.041868</f>
        <v>1054.1385092055621</v>
      </c>
      <c r="F4" s="7">
        <v>83.5</v>
      </c>
      <c r="G4" s="7">
        <v>53</v>
      </c>
      <c r="H4" s="4">
        <f t="shared" si="0"/>
        <v>29.140490896096622</v>
      </c>
      <c r="I4" s="4">
        <f t="shared" si="1"/>
        <v>15.44446017493121</v>
      </c>
      <c r="J4" s="4">
        <f t="shared" si="2"/>
        <v>3.3705890128010432</v>
      </c>
      <c r="K4" s="4">
        <f t="shared" si="3"/>
        <v>11.036019315605921</v>
      </c>
      <c r="L4" s="4">
        <f t="shared" si="4"/>
        <v>4.9064254739033988</v>
      </c>
      <c r="M4" s="4">
        <f t="shared" si="5"/>
        <v>11.373660294533016</v>
      </c>
      <c r="N4" s="4">
        <f t="shared" si="6"/>
        <v>6.7416759992379358</v>
      </c>
      <c r="O4" s="12">
        <v>6.7</v>
      </c>
      <c r="P4" s="4">
        <f t="shared" si="7"/>
        <v>4.1675999237935635E-2</v>
      </c>
    </row>
    <row r="5" spans="1:16" x14ac:dyDescent="0.3">
      <c r="A5" s="18">
        <v>44930</v>
      </c>
      <c r="B5" s="7">
        <v>172.2</v>
      </c>
      <c r="C5" s="7">
        <v>22.2</v>
      </c>
      <c r="D5" s="9">
        <v>44.089228049620466</v>
      </c>
      <c r="E5" s="9">
        <f t="shared" si="8"/>
        <v>1053.0531205125744</v>
      </c>
      <c r="F5" s="7">
        <v>93.4</v>
      </c>
      <c r="G5" s="7">
        <v>60</v>
      </c>
      <c r="H5" s="4">
        <f t="shared" si="0"/>
        <v>27.260053222881162</v>
      </c>
      <c r="I5" s="4">
        <f t="shared" si="1"/>
        <v>16.356031933728698</v>
      </c>
      <c r="J5" s="4">
        <f t="shared" si="2"/>
        <v>3.5394934645998699</v>
      </c>
      <c r="K5" s="4">
        <f t="shared" si="3"/>
        <v>11.862238382143186</v>
      </c>
      <c r="L5" s="4">
        <f t="shared" si="4"/>
        <v>5.3571853220075187</v>
      </c>
      <c r="M5" s="4">
        <f t="shared" si="5"/>
        <v>7.8983041164034793</v>
      </c>
      <c r="N5" s="4">
        <f t="shared" si="6"/>
        <v>6.1113099531151702</v>
      </c>
      <c r="O5" s="12">
        <v>6</v>
      </c>
      <c r="P5" s="4">
        <f t="shared" si="7"/>
        <v>0.11130995311517022</v>
      </c>
    </row>
    <row r="6" spans="1:16" x14ac:dyDescent="0.3">
      <c r="A6" s="18">
        <v>44931</v>
      </c>
      <c r="B6" s="7">
        <v>182.4</v>
      </c>
      <c r="C6" s="7">
        <v>22.9</v>
      </c>
      <c r="D6" s="9">
        <v>44.040224557769406</v>
      </c>
      <c r="E6" s="9">
        <f t="shared" si="8"/>
        <v>1051.88269221767</v>
      </c>
      <c r="F6" s="7">
        <v>89.2</v>
      </c>
      <c r="G6" s="7">
        <v>53</v>
      </c>
      <c r="H6" s="4">
        <f t="shared" si="0"/>
        <v>28.443989545266305</v>
      </c>
      <c r="I6" s="4">
        <f t="shared" si="1"/>
        <v>15.075314458991143</v>
      </c>
      <c r="J6" s="4">
        <f t="shared" si="2"/>
        <v>3.6060058029160076</v>
      </c>
      <c r="K6" s="4">
        <f t="shared" si="3"/>
        <v>11.494110977320057</v>
      </c>
      <c r="L6" s="4">
        <f t="shared" si="4"/>
        <v>5.014577430074036</v>
      </c>
      <c r="M6" s="4">
        <f t="shared" si="5"/>
        <v>9.9800065752758513</v>
      </c>
      <c r="N6" s="4">
        <f t="shared" si="6"/>
        <v>6.4468013254317702</v>
      </c>
      <c r="O6" s="12">
        <v>6.4</v>
      </c>
      <c r="P6" s="4">
        <f t="shared" si="7"/>
        <v>4.6801325431769847E-2</v>
      </c>
    </row>
    <row r="7" spans="1:16" x14ac:dyDescent="0.3">
      <c r="A7" s="18">
        <v>44932</v>
      </c>
      <c r="B7" s="7">
        <v>241.5</v>
      </c>
      <c r="C7" s="7">
        <v>25.9</v>
      </c>
      <c r="D7" s="9">
        <v>43.987661841731772</v>
      </c>
      <c r="E7" s="9">
        <f t="shared" si="8"/>
        <v>1050.6272533135514</v>
      </c>
      <c r="F7" s="7">
        <v>89.3</v>
      </c>
      <c r="G7" s="7">
        <v>53</v>
      </c>
      <c r="H7" s="4">
        <f t="shared" si="0"/>
        <v>34.041716792708336</v>
      </c>
      <c r="I7" s="4">
        <f t="shared" si="1"/>
        <v>18.042109900135419</v>
      </c>
      <c r="J7" s="4">
        <f t="shared" si="2"/>
        <v>3.3428435508740595</v>
      </c>
      <c r="K7" s="4">
        <f t="shared" si="3"/>
        <v>11.488833507986529</v>
      </c>
      <c r="L7" s="4">
        <f t="shared" si="4"/>
        <v>5.2737815801158376</v>
      </c>
      <c r="M7" s="4">
        <f t="shared" si="5"/>
        <v>13.999656031001301</v>
      </c>
      <c r="N7" s="4">
        <f t="shared" si="6"/>
        <v>7.5008008359693878</v>
      </c>
      <c r="O7" s="12">
        <v>7.4</v>
      </c>
      <c r="P7" s="4">
        <f t="shared" si="7"/>
        <v>0.10080083596938749</v>
      </c>
    </row>
    <row r="8" spans="1:16" x14ac:dyDescent="0.3">
      <c r="A8" s="18">
        <v>44933</v>
      </c>
      <c r="B8" s="7">
        <v>251.5</v>
      </c>
      <c r="C8" s="7">
        <v>25.1</v>
      </c>
      <c r="D8" s="9">
        <v>43.931541437324597</v>
      </c>
      <c r="E8" s="9">
        <f t="shared" si="8"/>
        <v>1049.2868404825786</v>
      </c>
      <c r="F8" s="7">
        <v>90.1</v>
      </c>
      <c r="G8" s="7">
        <v>60</v>
      </c>
      <c r="H8" s="4">
        <f t="shared" si="0"/>
        <v>32.462353671015755</v>
      </c>
      <c r="I8" s="4">
        <f t="shared" si="1"/>
        <v>19.477412202609454</v>
      </c>
      <c r="J8" s="4">
        <f t="shared" si="2"/>
        <v>3.145482021058899</v>
      </c>
      <c r="K8" s="4">
        <f t="shared" si="3"/>
        <v>11.541617149492732</v>
      </c>
      <c r="L8" s="4">
        <f t="shared" si="4"/>
        <v>5.5107308410606501</v>
      </c>
      <c r="M8" s="4">
        <f t="shared" si="5"/>
        <v>11.644105121125214</v>
      </c>
      <c r="N8" s="4">
        <f t="shared" si="6"/>
        <v>7.1279996226712701</v>
      </c>
      <c r="O8" s="12">
        <v>7</v>
      </c>
      <c r="P8" s="4">
        <f t="shared" si="7"/>
        <v>0.12799962267127007</v>
      </c>
    </row>
    <row r="9" spans="1:16" x14ac:dyDescent="0.3">
      <c r="A9" s="18">
        <v>44934</v>
      </c>
      <c r="B9" s="7">
        <v>226</v>
      </c>
      <c r="C9" s="7">
        <v>24</v>
      </c>
      <c r="D9" s="9">
        <v>43.871865219992884</v>
      </c>
      <c r="E9" s="9">
        <f t="shared" si="8"/>
        <v>1047.8614985189854</v>
      </c>
      <c r="F9" s="7">
        <v>86.7</v>
      </c>
      <c r="G9" s="7">
        <v>68</v>
      </c>
      <c r="H9" s="4">
        <f t="shared" si="0"/>
        <v>30.395254730551056</v>
      </c>
      <c r="I9" s="4">
        <f t="shared" si="1"/>
        <v>20.668773216774717</v>
      </c>
      <c r="J9" s="4">
        <f t="shared" si="2"/>
        <v>2.8515141879214405</v>
      </c>
      <c r="K9" s="4">
        <f t="shared" si="3"/>
        <v>11.239702764199627</v>
      </c>
      <c r="L9" s="4">
        <f t="shared" si="4"/>
        <v>5.5782628852282805</v>
      </c>
      <c r="M9" s="4">
        <f t="shared" si="5"/>
        <v>8.1829311865900909</v>
      </c>
      <c r="N9" s="4">
        <f t="shared" si="6"/>
        <v>6.29660362470793</v>
      </c>
      <c r="O9" s="12">
        <v>6.2</v>
      </c>
      <c r="P9" s="4">
        <f t="shared" si="7"/>
        <v>9.6603624707929825E-2</v>
      </c>
    </row>
    <row r="10" spans="1:16" x14ac:dyDescent="0.3">
      <c r="A10" s="18">
        <v>44935</v>
      </c>
      <c r="B10" s="7">
        <v>207.3</v>
      </c>
      <c r="C10" s="7">
        <v>23.5</v>
      </c>
      <c r="D10" s="9">
        <v>43.808635423636879</v>
      </c>
      <c r="E10" s="9">
        <f t="shared" si="8"/>
        <v>1046.351280778563</v>
      </c>
      <c r="F10" s="7">
        <v>89.6</v>
      </c>
      <c r="G10" s="7">
        <v>66</v>
      </c>
      <c r="H10" s="4">
        <f t="shared" si="0"/>
        <v>29.49429287263504</v>
      </c>
      <c r="I10" s="4">
        <f t="shared" si="1"/>
        <v>19.466233295939126</v>
      </c>
      <c r="J10" s="4">
        <f t="shared" si="2"/>
        <v>3.0647197140638949</v>
      </c>
      <c r="K10" s="4">
        <f t="shared" si="3"/>
        <v>11.467294583465849</v>
      </c>
      <c r="L10" s="4">
        <f t="shared" si="4"/>
        <v>5.5357512235354918</v>
      </c>
      <c r="M10" s="4">
        <f t="shared" si="5"/>
        <v>8.028987700211097</v>
      </c>
      <c r="N10" s="4">
        <f t="shared" si="6"/>
        <v>6.237528457299705</v>
      </c>
      <c r="O10" s="12">
        <v>6.2</v>
      </c>
      <c r="P10" s="4">
        <f t="shared" si="7"/>
        <v>3.7528457299704776E-2</v>
      </c>
    </row>
    <row r="11" spans="1:16" x14ac:dyDescent="0.3">
      <c r="A11" s="18">
        <v>44936</v>
      </c>
      <c r="B11" s="7">
        <v>186.5</v>
      </c>
      <c r="C11" s="7">
        <v>24.5</v>
      </c>
      <c r="D11" s="9">
        <v>43.741854660597099</v>
      </c>
      <c r="E11" s="9">
        <f t="shared" si="8"/>
        <v>1044.7562496559926</v>
      </c>
      <c r="F11" s="7">
        <v>89</v>
      </c>
      <c r="G11" s="7">
        <v>65</v>
      </c>
      <c r="H11" s="4">
        <f t="shared" si="0"/>
        <v>31.32014624691362</v>
      </c>
      <c r="I11" s="4">
        <f t="shared" si="1"/>
        <v>20.358095060493852</v>
      </c>
      <c r="J11" s="4">
        <f t="shared" si="2"/>
        <v>2.97645348128707</v>
      </c>
      <c r="K11" s="4">
        <f t="shared" si="3"/>
        <v>11.399451524024274</v>
      </c>
      <c r="L11" s="4">
        <f t="shared" si="4"/>
        <v>5.5731351617311358</v>
      </c>
      <c r="M11" s="4">
        <f t="shared" si="5"/>
        <v>8.281114754958411</v>
      </c>
      <c r="N11" s="4">
        <f t="shared" si="6"/>
        <v>6.3048837341729049</v>
      </c>
      <c r="O11" s="12">
        <v>6.2</v>
      </c>
      <c r="P11" s="4">
        <f t="shared" si="7"/>
        <v>0.10488373417290475</v>
      </c>
    </row>
    <row r="12" spans="1:16" x14ac:dyDescent="0.3">
      <c r="A12" s="18">
        <v>44937</v>
      </c>
      <c r="B12" s="7">
        <v>111.9</v>
      </c>
      <c r="C12" s="7">
        <v>23.7</v>
      </c>
      <c r="D12" s="9">
        <v>43.671525942801814</v>
      </c>
      <c r="E12" s="9">
        <f t="shared" si="8"/>
        <v>1043.0764770899448</v>
      </c>
      <c r="F12" s="7">
        <v>58.7</v>
      </c>
      <c r="G12" s="7">
        <v>74</v>
      </c>
      <c r="H12" s="4">
        <f t="shared" si="0"/>
        <v>29.851839755873467</v>
      </c>
      <c r="I12" s="4">
        <f t="shared" si="1"/>
        <v>22.090361419346365</v>
      </c>
      <c r="J12" s="4">
        <f t="shared" si="2"/>
        <v>1.908901883684246</v>
      </c>
      <c r="K12" s="4">
        <f t="shared" si="3"/>
        <v>8.8419007559680782</v>
      </c>
      <c r="L12" s="4">
        <f t="shared" si="4"/>
        <v>4.7225236832918132</v>
      </c>
      <c r="M12" s="4">
        <f t="shared" si="5"/>
        <v>4.6045813870396657</v>
      </c>
      <c r="N12" s="4">
        <f t="shared" si="6"/>
        <v>4.6895962785139247</v>
      </c>
      <c r="O12" s="12">
        <v>4.5999999999999996</v>
      </c>
      <c r="P12" s="4">
        <f t="shared" si="7"/>
        <v>8.9596278513925043E-2</v>
      </c>
    </row>
    <row r="13" spans="1:16" x14ac:dyDescent="0.3">
      <c r="A13" s="18">
        <v>44938</v>
      </c>
      <c r="B13" s="7">
        <v>163.5</v>
      </c>
      <c r="C13" s="7">
        <v>22.5</v>
      </c>
      <c r="D13" s="9">
        <v>43.597652704078421</v>
      </c>
      <c r="E13" s="9">
        <f t="shared" si="8"/>
        <v>1041.3120450959782</v>
      </c>
      <c r="F13" s="7">
        <v>72.900000000000006</v>
      </c>
      <c r="G13" s="7">
        <v>72</v>
      </c>
      <c r="H13" s="4">
        <f t="shared" si="0"/>
        <v>27.762073771270771</v>
      </c>
      <c r="I13" s="4">
        <f t="shared" si="1"/>
        <v>19.988693115314955</v>
      </c>
      <c r="J13" s="4">
        <f t="shared" si="2"/>
        <v>2.468726370985503</v>
      </c>
      <c r="K13" s="4">
        <f t="shared" si="3"/>
        <v>10.01492984499744</v>
      </c>
      <c r="L13" s="4">
        <f t="shared" si="4"/>
        <v>5.0424710127625767</v>
      </c>
      <c r="M13" s="4">
        <f t="shared" si="5"/>
        <v>5.4836130931688301</v>
      </c>
      <c r="N13" s="4">
        <f t="shared" si="6"/>
        <v>5.1718021164168659</v>
      </c>
      <c r="O13" s="12">
        <v>5.0999999999999996</v>
      </c>
      <c r="P13" s="4">
        <f t="shared" si="7"/>
        <v>7.1802116416866291E-2</v>
      </c>
    </row>
    <row r="14" spans="1:16" x14ac:dyDescent="0.3">
      <c r="A14" s="18">
        <v>44939</v>
      </c>
      <c r="B14" s="7">
        <v>154.1</v>
      </c>
      <c r="C14" s="7">
        <v>21.9</v>
      </c>
      <c r="D14" s="9">
        <v>43.520238823625753</v>
      </c>
      <c r="E14" s="9">
        <f t="shared" si="8"/>
        <v>1039.4630463271651</v>
      </c>
      <c r="F14" s="7">
        <v>69.5</v>
      </c>
      <c r="G14" s="7">
        <v>64</v>
      </c>
      <c r="H14" s="4">
        <f t="shared" si="0"/>
        <v>26.765984092092054</v>
      </c>
      <c r="I14" s="4">
        <f t="shared" si="1"/>
        <v>17.130229818938915</v>
      </c>
      <c r="J14" s="4">
        <f t="shared" si="2"/>
        <v>2.6370838257272036</v>
      </c>
      <c r="K14" s="4">
        <f t="shared" si="3"/>
        <v>9.713204688457175</v>
      </c>
      <c r="L14" s="4">
        <f t="shared" si="4"/>
        <v>4.6478196906156777</v>
      </c>
      <c r="M14" s="4">
        <f t="shared" si="5"/>
        <v>6.6004916771099005</v>
      </c>
      <c r="N14" s="4">
        <f t="shared" si="6"/>
        <v>5.2344105987202765</v>
      </c>
      <c r="O14" s="12">
        <v>5.2</v>
      </c>
      <c r="P14" s="4">
        <f t="shared" si="7"/>
        <v>3.4410598720276298E-2</v>
      </c>
    </row>
    <row r="15" spans="1:16" x14ac:dyDescent="0.3">
      <c r="A15" s="18">
        <v>44940</v>
      </c>
      <c r="B15" s="7">
        <v>153.1</v>
      </c>
      <c r="C15" s="7">
        <v>23.3</v>
      </c>
      <c r="D15" s="9">
        <v>43.439288650639973</v>
      </c>
      <c r="E15" s="9">
        <f t="shared" si="8"/>
        <v>1037.5295846622712</v>
      </c>
      <c r="F15" s="7">
        <v>93</v>
      </c>
      <c r="G15" s="7">
        <v>48</v>
      </c>
      <c r="H15" s="4">
        <f t="shared" si="0"/>
        <v>29.140490896096622</v>
      </c>
      <c r="I15" s="4">
        <f t="shared" si="1"/>
        <v>13.987435630126379</v>
      </c>
      <c r="J15" s="4">
        <f t="shared" si="2"/>
        <v>3.9255067073747125</v>
      </c>
      <c r="K15" s="4">
        <f t="shared" si="3"/>
        <v>11.65402889028339</v>
      </c>
      <c r="L15" s="4">
        <f t="shared" si="4"/>
        <v>4.8150149603378303</v>
      </c>
      <c r="M15" s="4">
        <f t="shared" si="5"/>
        <v>10.346901432698376</v>
      </c>
      <c r="N15" s="4">
        <f t="shared" si="6"/>
        <v>6.3848354750454961</v>
      </c>
      <c r="O15" s="12">
        <v>6.3</v>
      </c>
      <c r="P15" s="4">
        <f t="shared" si="7"/>
        <v>8.4835475045496267E-2</v>
      </c>
    </row>
    <row r="16" spans="1:16" x14ac:dyDescent="0.3">
      <c r="A16" s="18">
        <v>44941</v>
      </c>
      <c r="B16" s="7">
        <v>190.3</v>
      </c>
      <c r="C16" s="7">
        <v>26.1</v>
      </c>
      <c r="D16" s="9">
        <v>43.35480703008232</v>
      </c>
      <c r="E16" s="9">
        <f t="shared" si="8"/>
        <v>1035.5117758212075</v>
      </c>
      <c r="F16" s="7">
        <v>89.5</v>
      </c>
      <c r="G16" s="7">
        <v>41</v>
      </c>
      <c r="H16" s="4">
        <f t="shared" si="0"/>
        <v>34.446868944819869</v>
      </c>
      <c r="I16" s="4">
        <f t="shared" si="1"/>
        <v>14.123216267376147</v>
      </c>
      <c r="J16" s="4">
        <f t="shared" si="2"/>
        <v>3.9181931036126811</v>
      </c>
      <c r="K16" s="4">
        <f t="shared" si="3"/>
        <v>11.340181524441993</v>
      </c>
      <c r="L16" s="4">
        <f t="shared" si="4"/>
        <v>4.5869430397188129</v>
      </c>
      <c r="M16" s="4">
        <f t="shared" si="5"/>
        <v>15.521085186056478</v>
      </c>
      <c r="N16" s="4">
        <f t="shared" si="6"/>
        <v>7.3549110003347042</v>
      </c>
      <c r="O16" s="12">
        <v>7.2</v>
      </c>
      <c r="P16" s="4">
        <f t="shared" si="7"/>
        <v>0.15491100033470406</v>
      </c>
    </row>
    <row r="17" spans="1:16" x14ac:dyDescent="0.3">
      <c r="A17" s="18">
        <v>44942</v>
      </c>
      <c r="B17" s="7">
        <v>198.8</v>
      </c>
      <c r="C17" s="7">
        <v>27.4</v>
      </c>
      <c r="D17" s="9">
        <v>43.266799329571498</v>
      </c>
      <c r="E17" s="9">
        <f t="shared" si="8"/>
        <v>1033.4097480073444</v>
      </c>
      <c r="F17" s="7">
        <v>81.8</v>
      </c>
      <c r="G17" s="7">
        <v>44</v>
      </c>
      <c r="H17" s="4">
        <f t="shared" si="0"/>
        <v>37.184289890922273</v>
      </c>
      <c r="I17" s="4">
        <f t="shared" si="1"/>
        <v>16.361087552005799</v>
      </c>
      <c r="J17" s="4">
        <f t="shared" si="2"/>
        <v>3.3734779705535929</v>
      </c>
      <c r="K17" s="4">
        <f t="shared" si="3"/>
        <v>10.67786079111999</v>
      </c>
      <c r="L17" s="4">
        <f t="shared" si="4"/>
        <v>4.6349176227864</v>
      </c>
      <c r="M17" s="4">
        <f t="shared" si="5"/>
        <v>16.287365655526404</v>
      </c>
      <c r="N17" s="4">
        <f t="shared" si="6"/>
        <v>7.4328824985187554</v>
      </c>
      <c r="O17" s="12">
        <v>7.3</v>
      </c>
      <c r="P17" s="4">
        <f t="shared" si="7"/>
        <v>0.13288249851875555</v>
      </c>
    </row>
    <row r="18" spans="1:16" x14ac:dyDescent="0.3">
      <c r="A18" s="18">
        <v>44943</v>
      </c>
      <c r="B18" s="7">
        <v>230.1</v>
      </c>
      <c r="C18" s="7">
        <v>26.3</v>
      </c>
      <c r="D18" s="9">
        <v>43.175271467378188</v>
      </c>
      <c r="E18" s="9">
        <f t="shared" si="8"/>
        <v>1031.2236425761484</v>
      </c>
      <c r="F18" s="7">
        <v>88.3</v>
      </c>
      <c r="G18" s="7">
        <v>57</v>
      </c>
      <c r="H18" s="4">
        <f t="shared" si="0"/>
        <v>34.856217659050479</v>
      </c>
      <c r="I18" s="4">
        <f t="shared" si="1"/>
        <v>19.868044065658772</v>
      </c>
      <c r="J18" s="4">
        <f t="shared" si="2"/>
        <v>3.0896779945826491</v>
      </c>
      <c r="K18" s="4">
        <f t="shared" si="3"/>
        <v>11.193800432004785</v>
      </c>
      <c r="L18" s="4">
        <f t="shared" si="4"/>
        <v>5.3056723294209398</v>
      </c>
      <c r="M18" s="4">
        <f t="shared" si="5"/>
        <v>12.74320585299021</v>
      </c>
      <c r="N18" s="4">
        <f t="shared" si="6"/>
        <v>7.1732057500256721</v>
      </c>
      <c r="O18" s="12">
        <v>7.1</v>
      </c>
      <c r="P18" s="4">
        <f t="shared" si="7"/>
        <v>7.3205750025672423E-2</v>
      </c>
    </row>
    <row r="19" spans="1:16" x14ac:dyDescent="0.3">
      <c r="A19" s="18">
        <v>44944</v>
      </c>
      <c r="B19" s="7">
        <v>250</v>
      </c>
      <c r="C19" s="7">
        <v>24.8</v>
      </c>
      <c r="D19" s="9">
        <v>43.080229941494018</v>
      </c>
      <c r="E19" s="9">
        <f t="shared" si="8"/>
        <v>1028.9536147294834</v>
      </c>
      <c r="F19" s="7">
        <v>76.3</v>
      </c>
      <c r="G19" s="7">
        <v>65</v>
      </c>
      <c r="H19" s="4">
        <f t="shared" si="0"/>
        <v>31.886788540691626</v>
      </c>
      <c r="I19" s="4">
        <f t="shared" si="1"/>
        <v>20.726412551449556</v>
      </c>
      <c r="J19" s="4">
        <f t="shared" si="2"/>
        <v>2.5696886525823848</v>
      </c>
      <c r="K19" s="4">
        <f t="shared" si="3"/>
        <v>10.177142752455152</v>
      </c>
      <c r="L19" s="4">
        <f t="shared" si="4"/>
        <v>5.063168411758979</v>
      </c>
      <c r="M19" s="4">
        <f t="shared" si="5"/>
        <v>9.9715533295184553</v>
      </c>
      <c r="N19" s="4">
        <f t="shared" si="6"/>
        <v>6.3733689821722983</v>
      </c>
      <c r="O19" s="12">
        <v>6.3</v>
      </c>
      <c r="P19" s="4">
        <f t="shared" si="7"/>
        <v>7.336898217229848E-2</v>
      </c>
    </row>
    <row r="20" spans="1:16" x14ac:dyDescent="0.3">
      <c r="A20" s="18">
        <v>44945</v>
      </c>
      <c r="B20" s="7">
        <v>204.4</v>
      </c>
      <c r="C20" s="7">
        <v>26.3</v>
      </c>
      <c r="D20" s="9">
        <v>42.98168185974091</v>
      </c>
      <c r="E20" s="9">
        <f t="shared" si="8"/>
        <v>1026.5998342347593</v>
      </c>
      <c r="F20" s="7">
        <v>72.099999999999994</v>
      </c>
      <c r="G20" s="7">
        <v>62</v>
      </c>
      <c r="H20" s="4">
        <f t="shared" si="0"/>
        <v>34.856217659050479</v>
      </c>
      <c r="I20" s="4">
        <f t="shared" si="1"/>
        <v>21.610854948611294</v>
      </c>
      <c r="J20" s="4">
        <f t="shared" si="2"/>
        <v>2.4047083180992375</v>
      </c>
      <c r="K20" s="4">
        <f t="shared" si="3"/>
        <v>9.8074504163893987</v>
      </c>
      <c r="L20" s="4">
        <f t="shared" si="4"/>
        <v>4.9508794941928116</v>
      </c>
      <c r="M20" s="4">
        <f t="shared" si="5"/>
        <v>10.521425074770601</v>
      </c>
      <c r="N20" s="4">
        <f t="shared" si="6"/>
        <v>6.3496201596520931</v>
      </c>
      <c r="O20" s="12">
        <v>6.3</v>
      </c>
      <c r="P20" s="4">
        <f t="shared" si="7"/>
        <v>4.9620159652093321E-2</v>
      </c>
    </row>
    <row r="21" spans="1:16" x14ac:dyDescent="0.3">
      <c r="A21" s="18">
        <v>44946</v>
      </c>
      <c r="B21" s="7">
        <v>208</v>
      </c>
      <c r="C21" s="7">
        <v>27.1</v>
      </c>
      <c r="D21" s="9">
        <v>42.87963497088122</v>
      </c>
      <c r="E21" s="9">
        <f t="shared" si="8"/>
        <v>1024.1624861679854</v>
      </c>
      <c r="F21" s="7">
        <v>68.7</v>
      </c>
      <c r="G21" s="7">
        <v>65</v>
      </c>
      <c r="H21" s="4">
        <f t="shared" si="0"/>
        <v>36.536310593871711</v>
      </c>
      <c r="I21" s="4">
        <f t="shared" si="1"/>
        <v>23.748601886016612</v>
      </c>
      <c r="J21" s="4">
        <f t="shared" si="2"/>
        <v>2.1248267204988029</v>
      </c>
      <c r="K21" s="4">
        <f t="shared" si="3"/>
        <v>9.5044029421493601</v>
      </c>
      <c r="L21" s="4">
        <f t="shared" si="4"/>
        <v>5.0034754861132171</v>
      </c>
      <c r="M21" s="4">
        <f t="shared" si="5"/>
        <v>10.257966333040283</v>
      </c>
      <c r="N21" s="4">
        <f t="shared" si="6"/>
        <v>6.2806293043802439</v>
      </c>
      <c r="O21" s="12">
        <v>6.2</v>
      </c>
      <c r="P21" s="4">
        <f t="shared" si="7"/>
        <v>8.0629304380243738E-2</v>
      </c>
    </row>
    <row r="22" spans="1:16" x14ac:dyDescent="0.3">
      <c r="A22" s="18">
        <v>44947</v>
      </c>
      <c r="B22" s="7">
        <v>154.69999999999999</v>
      </c>
      <c r="C22" s="7">
        <v>25.8</v>
      </c>
      <c r="D22" s="9">
        <v>42.774097696682986</v>
      </c>
      <c r="E22" s="9">
        <f t="shared" si="8"/>
        <v>1021.6417716796357</v>
      </c>
      <c r="F22" s="7">
        <v>58.1</v>
      </c>
      <c r="G22" s="7">
        <v>73</v>
      </c>
      <c r="H22" s="4">
        <f t="shared" si="0"/>
        <v>33.840703108354248</v>
      </c>
      <c r="I22" s="4">
        <f t="shared" si="1"/>
        <v>24.703713269098603</v>
      </c>
      <c r="J22" s="4">
        <f t="shared" si="2"/>
        <v>1.7349016217542301</v>
      </c>
      <c r="K22" s="4">
        <f t="shared" si="3"/>
        <v>8.6109556984970599</v>
      </c>
      <c r="L22" s="4">
        <f t="shared" si="4"/>
        <v>4.7233151521185652</v>
      </c>
      <c r="M22" s="4">
        <f t="shared" si="5"/>
        <v>6.2707558527239309</v>
      </c>
      <c r="N22" s="4">
        <f t="shared" si="6"/>
        <v>5.1198663344153212</v>
      </c>
      <c r="O22" s="12">
        <v>5.0999999999999996</v>
      </c>
      <c r="P22" s="4">
        <f t="shared" si="7"/>
        <v>1.9866334415321596E-2</v>
      </c>
    </row>
    <row r="23" spans="1:16" x14ac:dyDescent="0.3">
      <c r="A23" s="18">
        <v>44948</v>
      </c>
      <c r="B23" s="7">
        <v>143.1</v>
      </c>
      <c r="C23" s="7">
        <v>25.5</v>
      </c>
      <c r="D23" s="9">
        <v>42.665079164888404</v>
      </c>
      <c r="E23" s="9">
        <f t="shared" si="8"/>
        <v>1019.0379087820866</v>
      </c>
      <c r="F23" s="7">
        <v>88.3</v>
      </c>
      <c r="G23" s="7">
        <v>63</v>
      </c>
      <c r="H23" s="4">
        <f t="shared" si="0"/>
        <v>33.243857658618921</v>
      </c>
      <c r="I23" s="4">
        <f t="shared" si="1"/>
        <v>20.943630324929924</v>
      </c>
      <c r="J23" s="4">
        <f t="shared" si="2"/>
        <v>2.9233540932674895</v>
      </c>
      <c r="K23" s="4">
        <f t="shared" si="3"/>
        <v>11.061525853943808</v>
      </c>
      <c r="L23" s="4">
        <f t="shared" si="4"/>
        <v>5.3727902971903667</v>
      </c>
      <c r="M23" s="4">
        <f t="shared" si="5"/>
        <v>8.1315198525539678</v>
      </c>
      <c r="N23" s="4">
        <f t="shared" si="6"/>
        <v>6.0884489809884155</v>
      </c>
      <c r="O23" s="12">
        <v>6</v>
      </c>
      <c r="P23" s="4">
        <f t="shared" si="7"/>
        <v>8.8448980988415471E-2</v>
      </c>
    </row>
    <row r="24" spans="1:16" x14ac:dyDescent="0.3">
      <c r="A24" s="18">
        <v>44949</v>
      </c>
      <c r="B24" s="7">
        <v>167</v>
      </c>
      <c r="C24" s="7">
        <v>23.3</v>
      </c>
      <c r="D24" s="9">
        <v>42.552589243027384</v>
      </c>
      <c r="E24" s="9">
        <f t="shared" si="8"/>
        <v>1016.3511331572414</v>
      </c>
      <c r="F24" s="7">
        <v>93.5</v>
      </c>
      <c r="G24" s="7">
        <v>61</v>
      </c>
      <c r="H24" s="4">
        <f t="shared" si="0"/>
        <v>29.140490896096622</v>
      </c>
      <c r="I24" s="4">
        <f t="shared" si="1"/>
        <v>17.77569944661894</v>
      </c>
      <c r="J24" s="4">
        <f t="shared" si="2"/>
        <v>3.3991676165932239</v>
      </c>
      <c r="K24" s="4">
        <f t="shared" si="3"/>
        <v>11.456970166846887</v>
      </c>
      <c r="L24" s="4">
        <f t="shared" si="4"/>
        <v>5.1935600085419411</v>
      </c>
      <c r="M24" s="4">
        <f t="shared" si="5"/>
        <v>8.103590424844958</v>
      </c>
      <c r="N24" s="4">
        <f t="shared" si="6"/>
        <v>6.0193590775895531</v>
      </c>
      <c r="O24" s="12">
        <v>5.9</v>
      </c>
      <c r="P24" s="4">
        <f t="shared" si="7"/>
        <v>0.11935907758955278</v>
      </c>
    </row>
    <row r="25" spans="1:16" x14ac:dyDescent="0.3">
      <c r="A25" s="18">
        <v>44950</v>
      </c>
      <c r="B25" s="7">
        <v>161.5</v>
      </c>
      <c r="C25" s="7">
        <v>25</v>
      </c>
      <c r="D25" s="9">
        <v>42.436638573012566</v>
      </c>
      <c r="E25" s="9">
        <f t="shared" si="8"/>
        <v>1013.5816989828165</v>
      </c>
      <c r="F25" s="7">
        <v>90.8</v>
      </c>
      <c r="G25" s="7">
        <v>48</v>
      </c>
      <c r="H25" s="4">
        <f t="shared" si="0"/>
        <v>32.26949995236285</v>
      </c>
      <c r="I25" s="4">
        <f t="shared" si="1"/>
        <v>15.489359977134168</v>
      </c>
      <c r="J25" s="4">
        <f t="shared" si="2"/>
        <v>3.7081386232370166</v>
      </c>
      <c r="K25" s="4">
        <f t="shared" si="3"/>
        <v>11.205882045027803</v>
      </c>
      <c r="L25" s="4">
        <f t="shared" si="4"/>
        <v>4.6962729105338346</v>
      </c>
      <c r="M25" s="4">
        <f t="shared" si="5"/>
        <v>11.764337265241846</v>
      </c>
      <c r="N25" s="4">
        <f t="shared" si="6"/>
        <v>6.5676237081247937</v>
      </c>
      <c r="O25" s="12">
        <v>6.5</v>
      </c>
      <c r="P25" s="4">
        <f t="shared" si="7"/>
        <v>6.762370812479368E-2</v>
      </c>
    </row>
    <row r="26" spans="1:16" x14ac:dyDescent="0.3">
      <c r="A26" s="18">
        <v>44951</v>
      </c>
      <c r="B26" s="7">
        <v>224.5</v>
      </c>
      <c r="C26" s="7">
        <v>26.2</v>
      </c>
      <c r="D26" s="9">
        <v>42.317238606445365</v>
      </c>
      <c r="E26" s="9">
        <f t="shared" si="8"/>
        <v>1010.729879775613</v>
      </c>
      <c r="F26" s="7">
        <v>75.8</v>
      </c>
      <c r="G26" s="7">
        <v>48</v>
      </c>
      <c r="H26" s="4">
        <f t="shared" si="0"/>
        <v>34.651016460157123</v>
      </c>
      <c r="I26" s="4">
        <f t="shared" si="1"/>
        <v>16.632487900875418</v>
      </c>
      <c r="J26" s="4">
        <f t="shared" si="2"/>
        <v>3.0724863766988988</v>
      </c>
      <c r="K26" s="4">
        <f t="shared" si="3"/>
        <v>9.9562940259742696</v>
      </c>
      <c r="L26" s="4">
        <f t="shared" si="4"/>
        <v>4.3947341427818039</v>
      </c>
      <c r="M26" s="4">
        <f t="shared" si="5"/>
        <v>15.100310346963251</v>
      </c>
      <c r="N26" s="4">
        <f t="shared" si="6"/>
        <v>7.0938261925408925</v>
      </c>
      <c r="O26" s="12">
        <v>7</v>
      </c>
      <c r="P26" s="4">
        <f t="shared" si="7"/>
        <v>9.3826192540892528E-2</v>
      </c>
    </row>
    <row r="27" spans="1:16" x14ac:dyDescent="0.3">
      <c r="A27" s="18">
        <v>44952</v>
      </c>
      <c r="B27" s="7">
        <v>205.3</v>
      </c>
      <c r="C27" s="7">
        <v>26.8</v>
      </c>
      <c r="D27" s="9">
        <v>42.194401640557253</v>
      </c>
      <c r="E27" s="9">
        <f t="shared" si="8"/>
        <v>1007.7959692499583</v>
      </c>
      <c r="F27" s="7">
        <v>49.9</v>
      </c>
      <c r="G27" s="7">
        <v>58</v>
      </c>
      <c r="H27" s="4">
        <f t="shared" si="0"/>
        <v>35.898189130116648</v>
      </c>
      <c r="I27" s="4">
        <f t="shared" si="1"/>
        <v>20.820949695467657</v>
      </c>
      <c r="J27" s="4">
        <f t="shared" si="2"/>
        <v>1.8349735072651621</v>
      </c>
      <c r="K27" s="4">
        <f t="shared" si="3"/>
        <v>7.8303162718492905</v>
      </c>
      <c r="L27" s="4">
        <f t="shared" si="4"/>
        <v>4.0377636966218056</v>
      </c>
      <c r="M27" s="4">
        <f t="shared" si="5"/>
        <v>12.006071315025928</v>
      </c>
      <c r="N27" s="4">
        <f t="shared" si="6"/>
        <v>5.9982864607322366</v>
      </c>
      <c r="O27" s="12">
        <v>5.9</v>
      </c>
      <c r="P27" s="4">
        <f t="shared" si="7"/>
        <v>9.8286460732236236E-2</v>
      </c>
    </row>
    <row r="28" spans="1:16" x14ac:dyDescent="0.3">
      <c r="A28" s="18">
        <v>44953</v>
      </c>
      <c r="B28" s="7">
        <v>119</v>
      </c>
      <c r="C28" s="7">
        <v>24.7</v>
      </c>
      <c r="D28" s="9">
        <v>42.06814085470473</v>
      </c>
      <c r="E28" s="9">
        <f t="shared" si="8"/>
        <v>1004.7802821893744</v>
      </c>
      <c r="F28" s="7">
        <v>13.8</v>
      </c>
      <c r="G28" s="7">
        <v>77</v>
      </c>
      <c r="H28" s="4">
        <f t="shared" si="0"/>
        <v>31.696922133999013</v>
      </c>
      <c r="I28" s="4">
        <f t="shared" si="1"/>
        <v>24.406630043179238</v>
      </c>
      <c r="J28" s="4">
        <f t="shared" si="2"/>
        <v>0.62363118743395507</v>
      </c>
      <c r="K28" s="4">
        <f t="shared" si="3"/>
        <v>4.8926788236660714</v>
      </c>
      <c r="L28" s="4">
        <f t="shared" si="4"/>
        <v>3.0458779303155987</v>
      </c>
      <c r="M28" s="4">
        <f t="shared" si="5"/>
        <v>4.4375690987598615</v>
      </c>
      <c r="N28" s="4">
        <f t="shared" si="6"/>
        <v>3.4188828351011415</v>
      </c>
      <c r="O28" s="12">
        <v>3.4</v>
      </c>
      <c r="P28" s="4">
        <f t="shared" si="7"/>
        <v>1.8882835101141637E-2</v>
      </c>
    </row>
    <row r="29" spans="1:16" x14ac:dyDescent="0.3">
      <c r="A29" s="18">
        <v>44954</v>
      </c>
      <c r="B29" s="7">
        <v>168.6</v>
      </c>
      <c r="C29" s="7">
        <v>25.4</v>
      </c>
      <c r="D29" s="9">
        <v>41.938470347330664</v>
      </c>
      <c r="E29" s="9">
        <f t="shared" si="8"/>
        <v>1001.6831553293842</v>
      </c>
      <c r="F29" s="7">
        <v>77.599999999999994</v>
      </c>
      <c r="G29" s="7">
        <v>77</v>
      </c>
      <c r="H29" s="4">
        <f t="shared" si="0"/>
        <v>33.046959475748231</v>
      </c>
      <c r="I29" s="4">
        <f t="shared" si="1"/>
        <v>25.446158796326142</v>
      </c>
      <c r="J29" s="4">
        <f t="shared" si="2"/>
        <v>2.1377818200652214</v>
      </c>
      <c r="K29" s="4">
        <f t="shared" si="3"/>
        <v>10.012037172379443</v>
      </c>
      <c r="L29" s="4">
        <f t="shared" si="4"/>
        <v>5.3712460592193612</v>
      </c>
      <c r="M29" s="4">
        <f t="shared" si="5"/>
        <v>5.4461389216033078</v>
      </c>
      <c r="N29" s="4">
        <f t="shared" si="6"/>
        <v>5.3907542728045881</v>
      </c>
      <c r="O29" s="12">
        <v>5.3</v>
      </c>
      <c r="P29" s="4">
        <f t="shared" si="7"/>
        <v>9.0754272804588254E-2</v>
      </c>
    </row>
    <row r="30" spans="1:16" x14ac:dyDescent="0.3">
      <c r="A30" s="18">
        <v>44955</v>
      </c>
      <c r="B30" s="7">
        <v>204</v>
      </c>
      <c r="C30" s="7">
        <v>23.6</v>
      </c>
      <c r="D30" s="9">
        <v>41.80540517329986</v>
      </c>
      <c r="E30" s="9">
        <f t="shared" si="8"/>
        <v>998.50494824925613</v>
      </c>
      <c r="F30" s="7">
        <v>94.5</v>
      </c>
      <c r="G30" s="7">
        <v>70</v>
      </c>
      <c r="H30" s="4">
        <f t="shared" si="0"/>
        <v>29.672596123911919</v>
      </c>
      <c r="I30" s="4">
        <f t="shared" si="1"/>
        <v>20.770817286738342</v>
      </c>
      <c r="J30" s="4">
        <f t="shared" si="2"/>
        <v>3.0493557990506837</v>
      </c>
      <c r="K30" s="4">
        <f t="shared" si="3"/>
        <v>11.336018143243477</v>
      </c>
      <c r="L30" s="4">
        <f t="shared" si="4"/>
        <v>5.4526578083819235</v>
      </c>
      <c r="M30" s="4">
        <f t="shared" si="5"/>
        <v>7.0633679903659905</v>
      </c>
      <c r="N30" s="4">
        <f t="shared" si="6"/>
        <v>5.9041833404593032</v>
      </c>
      <c r="O30" s="12">
        <v>5.8</v>
      </c>
      <c r="P30" s="4">
        <f t="shared" si="7"/>
        <v>0.10418334045930333</v>
      </c>
    </row>
    <row r="31" spans="1:16" x14ac:dyDescent="0.3">
      <c r="A31" s="18">
        <v>44956</v>
      </c>
      <c r="B31" s="7">
        <v>169.6</v>
      </c>
      <c r="C31" s="7">
        <v>24.1</v>
      </c>
      <c r="D31" s="9">
        <v>41.66896138151106</v>
      </c>
      <c r="E31" s="9">
        <f t="shared" si="8"/>
        <v>995.24604427035104</v>
      </c>
      <c r="F31" s="7">
        <v>79.400000000000006</v>
      </c>
      <c r="G31" s="7">
        <v>75</v>
      </c>
      <c r="H31" s="4">
        <f t="shared" si="0"/>
        <v>30.578301752948374</v>
      </c>
      <c r="I31" s="4">
        <f t="shared" si="1"/>
        <v>22.933726314711279</v>
      </c>
      <c r="J31" s="4">
        <f t="shared" si="2"/>
        <v>2.399280465337585</v>
      </c>
      <c r="K31" s="4">
        <f t="shared" si="3"/>
        <v>10.091624761372424</v>
      </c>
      <c r="L31" s="4">
        <f t="shared" si="4"/>
        <v>5.169438105691734</v>
      </c>
      <c r="M31" s="4">
        <f t="shared" si="5"/>
        <v>5.4941231301764839</v>
      </c>
      <c r="N31" s="4">
        <f t="shared" si="6"/>
        <v>5.2586186246904862</v>
      </c>
      <c r="O31" s="12">
        <v>5.2</v>
      </c>
      <c r="P31" s="4">
        <f t="shared" si="7"/>
        <v>5.8618624690486065E-2</v>
      </c>
    </row>
    <row r="32" spans="1:16" x14ac:dyDescent="0.3">
      <c r="A32" s="18">
        <v>44957</v>
      </c>
      <c r="B32" s="7">
        <v>151.5</v>
      </c>
      <c r="C32" s="7">
        <v>24.3</v>
      </c>
      <c r="D32" s="9">
        <v>41.529156052683732</v>
      </c>
      <c r="E32" s="9">
        <f t="shared" si="8"/>
        <v>991.90685135864453</v>
      </c>
      <c r="F32" s="7">
        <v>75.2</v>
      </c>
      <c r="G32" s="7">
        <v>76</v>
      </c>
      <c r="H32" s="4">
        <f t="shared" si="0"/>
        <v>30.947284206134551</v>
      </c>
      <c r="I32" s="4">
        <f t="shared" si="1"/>
        <v>23.519935996662255</v>
      </c>
      <c r="J32" s="4">
        <f t="shared" si="2"/>
        <v>2.2358748765212479</v>
      </c>
      <c r="K32" s="4">
        <f t="shared" si="3"/>
        <v>9.7230609374889081</v>
      </c>
      <c r="L32" s="4">
        <f t="shared" si="4"/>
        <v>5.0564208265954331</v>
      </c>
      <c r="M32" s="4">
        <f t="shared" si="5"/>
        <v>5.0457528596958507</v>
      </c>
      <c r="N32" s="4">
        <f t="shared" si="6"/>
        <v>5.0535149245680744</v>
      </c>
      <c r="O32" s="12">
        <v>5</v>
      </c>
      <c r="P32" s="4">
        <f t="shared" si="7"/>
        <v>5.3514924568074385E-2</v>
      </c>
    </row>
    <row r="33" spans="1:15" x14ac:dyDescent="0.3">
      <c r="A33" s="18">
        <v>44958</v>
      </c>
      <c r="B33" s="7">
        <v>186.4</v>
      </c>
      <c r="C33" s="7">
        <v>23.5</v>
      </c>
      <c r="D33" s="7">
        <v>41.386007337213151</v>
      </c>
      <c r="F33" s="7">
        <v>60.7</v>
      </c>
      <c r="G33" s="7">
        <v>76</v>
      </c>
      <c r="N33" s="4"/>
      <c r="O33" s="12">
        <v>4.7</v>
      </c>
    </row>
    <row r="34" spans="1:15" x14ac:dyDescent="0.3">
      <c r="A34" s="18">
        <v>44959</v>
      </c>
      <c r="B34" s="7">
        <v>174.3</v>
      </c>
      <c r="C34" s="7">
        <v>22.5</v>
      </c>
      <c r="D34" s="7">
        <v>41.239534492983488</v>
      </c>
      <c r="F34" s="7">
        <v>19.8</v>
      </c>
      <c r="G34" s="7">
        <v>77</v>
      </c>
      <c r="O34" s="12">
        <v>3.5</v>
      </c>
    </row>
    <row r="35" spans="1:15" x14ac:dyDescent="0.3">
      <c r="A35" s="18">
        <v>44960</v>
      </c>
      <c r="B35" s="7">
        <v>190.1</v>
      </c>
      <c r="C35" s="7">
        <v>21.7</v>
      </c>
      <c r="D35" s="7">
        <v>41.089757923025253</v>
      </c>
      <c r="F35" s="7">
        <v>47.7</v>
      </c>
      <c r="G35" s="7">
        <v>77</v>
      </c>
      <c r="O35" s="12">
        <v>4.0999999999999996</v>
      </c>
    </row>
    <row r="36" spans="1:15" x14ac:dyDescent="0.3">
      <c r="A36" s="18">
        <v>44961</v>
      </c>
      <c r="B36" s="7">
        <v>189.3</v>
      </c>
      <c r="C36" s="7">
        <v>21.3</v>
      </c>
      <c r="D36" s="7">
        <v>40.936699212900109</v>
      </c>
      <c r="F36" s="7">
        <v>65.5</v>
      </c>
      <c r="G36" s="7">
        <v>69</v>
      </c>
      <c r="O36" s="12">
        <v>4.7</v>
      </c>
    </row>
    <row r="37" spans="1:15" x14ac:dyDescent="0.3">
      <c r="A37" s="18">
        <v>44962</v>
      </c>
      <c r="B37" s="7">
        <v>148.4</v>
      </c>
      <c r="C37" s="7">
        <v>22.9</v>
      </c>
      <c r="D37" s="7">
        <v>40.780381167693811</v>
      </c>
      <c r="F37" s="7">
        <v>97.3</v>
      </c>
      <c r="G37" s="7">
        <v>56</v>
      </c>
      <c r="O37" s="12">
        <v>5.7</v>
      </c>
    </row>
    <row r="38" spans="1:15" x14ac:dyDescent="0.3">
      <c r="A38" s="18">
        <v>44963</v>
      </c>
      <c r="B38" s="7">
        <v>187.2</v>
      </c>
      <c r="C38" s="7">
        <v>24.7</v>
      </c>
      <c r="D38" s="7">
        <v>40.62082784849548</v>
      </c>
      <c r="F38" s="7">
        <v>88</v>
      </c>
      <c r="G38" s="7">
        <v>64</v>
      </c>
      <c r="O38" s="12">
        <v>5.8</v>
      </c>
    </row>
    <row r="39" spans="1:15" x14ac:dyDescent="0.3">
      <c r="A39" s="18">
        <v>44964</v>
      </c>
      <c r="B39" s="7">
        <v>212.7</v>
      </c>
      <c r="C39" s="7">
        <v>26.6</v>
      </c>
      <c r="D39" s="7">
        <v>40.458064608240228</v>
      </c>
      <c r="F39" s="7">
        <v>67.400000000000006</v>
      </c>
      <c r="G39" s="7">
        <v>64</v>
      </c>
      <c r="O39" s="12">
        <v>5.9</v>
      </c>
    </row>
    <row r="40" spans="1:15" x14ac:dyDescent="0.3">
      <c r="A40" s="18">
        <v>44965</v>
      </c>
      <c r="B40" s="7">
        <v>160.80000000000001</v>
      </c>
      <c r="C40" s="7">
        <v>26.4</v>
      </c>
      <c r="D40" s="7">
        <v>40.292118126790427</v>
      </c>
      <c r="F40" s="7">
        <v>56.4</v>
      </c>
      <c r="G40" s="7">
        <v>65</v>
      </c>
      <c r="O40" s="12">
        <v>5.2</v>
      </c>
    </row>
    <row r="41" spans="1:15" x14ac:dyDescent="0.3">
      <c r="A41" s="18">
        <v>44966</v>
      </c>
      <c r="B41" s="7">
        <v>146.9</v>
      </c>
      <c r="C41" s="7">
        <v>25.9</v>
      </c>
      <c r="D41" s="7">
        <v>40.123016445130844</v>
      </c>
      <c r="F41" s="7">
        <v>90</v>
      </c>
      <c r="G41" s="7">
        <v>65</v>
      </c>
      <c r="O41" s="12">
        <v>5.7</v>
      </c>
    </row>
    <row r="42" spans="1:15" x14ac:dyDescent="0.3">
      <c r="A42" s="18">
        <v>44967</v>
      </c>
      <c r="B42" s="7">
        <v>172.4</v>
      </c>
      <c r="C42" s="7">
        <v>28.6</v>
      </c>
      <c r="D42" s="7">
        <v>39.950788998552383</v>
      </c>
      <c r="F42" s="7">
        <v>85</v>
      </c>
      <c r="G42" s="7">
        <v>54</v>
      </c>
      <c r="O42" s="12">
        <v>6.6</v>
      </c>
    </row>
    <row r="43" spans="1:15" x14ac:dyDescent="0.3">
      <c r="A43" s="18">
        <v>44968</v>
      </c>
      <c r="B43" s="7">
        <v>219.3</v>
      </c>
      <c r="C43" s="7">
        <v>30.6</v>
      </c>
      <c r="D43" s="7">
        <v>39.775466648699599</v>
      </c>
      <c r="F43" s="7">
        <v>82.3</v>
      </c>
      <c r="G43" s="7">
        <v>47</v>
      </c>
      <c r="O43" s="12">
        <v>7.5</v>
      </c>
    </row>
    <row r="44" spans="1:15" x14ac:dyDescent="0.3">
      <c r="A44" s="18">
        <v>44969</v>
      </c>
      <c r="B44" s="7">
        <v>225</v>
      </c>
      <c r="C44" s="7">
        <v>32.299999999999997</v>
      </c>
      <c r="D44" s="7">
        <v>39.597081714358104</v>
      </c>
      <c r="F44" s="7">
        <v>80.2</v>
      </c>
      <c r="G44" s="7">
        <v>42</v>
      </c>
      <c r="O44" s="12">
        <v>8</v>
      </c>
    </row>
    <row r="45" spans="1:15" x14ac:dyDescent="0.3">
      <c r="A45" s="18">
        <v>44970</v>
      </c>
      <c r="B45" s="7">
        <v>134.6</v>
      </c>
      <c r="C45" s="7">
        <v>27.8</v>
      </c>
      <c r="D45" s="7">
        <v>39.415668000859583</v>
      </c>
      <c r="F45" s="7">
        <v>39.799999999999997</v>
      </c>
      <c r="G45" s="7">
        <v>53</v>
      </c>
      <c r="O45" s="12">
        <v>5.2</v>
      </c>
    </row>
    <row r="46" spans="1:15" x14ac:dyDescent="0.3">
      <c r="A46" s="18">
        <v>44971</v>
      </c>
      <c r="B46" s="7">
        <v>169.4</v>
      </c>
      <c r="C46" s="7">
        <v>25</v>
      </c>
      <c r="D46" s="7">
        <v>39.231260827983469</v>
      </c>
      <c r="F46" s="7">
        <v>62.5</v>
      </c>
      <c r="G46" s="7">
        <v>68</v>
      </c>
      <c r="O46" s="12">
        <v>4.9000000000000004</v>
      </c>
    </row>
    <row r="47" spans="1:15" x14ac:dyDescent="0.3">
      <c r="A47" s="18">
        <v>44972</v>
      </c>
      <c r="B47" s="7">
        <v>211.8</v>
      </c>
      <c r="C47" s="7">
        <v>23.6</v>
      </c>
      <c r="D47" s="7">
        <v>39.043897056237547</v>
      </c>
      <c r="F47" s="7">
        <v>88.4</v>
      </c>
      <c r="G47" s="7">
        <v>55</v>
      </c>
      <c r="O47" s="12">
        <v>5.9</v>
      </c>
    </row>
    <row r="48" spans="1:15" x14ac:dyDescent="0.3">
      <c r="A48" s="18">
        <v>44973</v>
      </c>
      <c r="B48" s="7">
        <v>349.1</v>
      </c>
      <c r="C48" s="7">
        <v>21.2</v>
      </c>
      <c r="D48" s="7">
        <v>38.853615111401972</v>
      </c>
      <c r="F48" s="7">
        <v>19.7</v>
      </c>
      <c r="G48" s="7">
        <v>68</v>
      </c>
      <c r="O48" s="12">
        <v>4.5999999999999996</v>
      </c>
    </row>
    <row r="49" spans="1:15" x14ac:dyDescent="0.3">
      <c r="A49" s="18">
        <v>44974</v>
      </c>
      <c r="B49" s="7">
        <v>383.7</v>
      </c>
      <c r="C49" s="7">
        <v>13.6</v>
      </c>
      <c r="D49" s="7">
        <v>38.660455007224996</v>
      </c>
      <c r="F49" s="7">
        <v>25.8</v>
      </c>
      <c r="G49" s="7">
        <v>69</v>
      </c>
      <c r="O49" s="12">
        <v>3.9</v>
      </c>
    </row>
    <row r="50" spans="1:15" x14ac:dyDescent="0.3">
      <c r="A50" s="18">
        <v>44975</v>
      </c>
      <c r="B50" s="7">
        <v>202.5</v>
      </c>
      <c r="C50" s="7">
        <v>16</v>
      </c>
      <c r="D50" s="7">
        <v>38.464458366162248</v>
      </c>
      <c r="F50" s="7">
        <v>94.4</v>
      </c>
      <c r="G50" s="7">
        <v>56</v>
      </c>
      <c r="O50" s="12">
        <v>4.7</v>
      </c>
    </row>
    <row r="51" spans="1:15" x14ac:dyDescent="0.3">
      <c r="A51" s="18">
        <v>44976</v>
      </c>
      <c r="B51" s="7">
        <v>191</v>
      </c>
      <c r="C51" s="7">
        <v>18.5</v>
      </c>
      <c r="D51" s="7">
        <v>38.265668438055968</v>
      </c>
      <c r="F51" s="7">
        <v>96.1</v>
      </c>
      <c r="G51" s="7">
        <v>49</v>
      </c>
      <c r="O51" s="12">
        <v>5.2</v>
      </c>
    </row>
    <row r="52" spans="1:15" x14ac:dyDescent="0.3">
      <c r="A52" s="18">
        <v>44977</v>
      </c>
      <c r="B52" s="7">
        <v>196.1</v>
      </c>
      <c r="C52" s="7">
        <v>21.1</v>
      </c>
      <c r="D52" s="7">
        <v>38.064130116655001</v>
      </c>
      <c r="F52" s="7">
        <v>93.3</v>
      </c>
      <c r="G52" s="7">
        <v>55</v>
      </c>
      <c r="O52" s="12">
        <v>5.3</v>
      </c>
    </row>
    <row r="53" spans="1:15" x14ac:dyDescent="0.3">
      <c r="A53" s="18">
        <v>44978</v>
      </c>
      <c r="B53" s="7">
        <v>244.2</v>
      </c>
      <c r="C53" s="7">
        <v>22</v>
      </c>
      <c r="D53" s="7">
        <v>37.85988995388189</v>
      </c>
      <c r="F53" s="7">
        <v>90.5</v>
      </c>
      <c r="G53" s="7">
        <v>67</v>
      </c>
      <c r="O53" s="12">
        <v>5.3</v>
      </c>
    </row>
    <row r="54" spans="1:15" x14ac:dyDescent="0.3">
      <c r="A54" s="18">
        <v>44979</v>
      </c>
      <c r="B54" s="7">
        <v>193.8</v>
      </c>
      <c r="C54" s="7">
        <v>25.9</v>
      </c>
      <c r="D54" s="7">
        <v>37.652996171758225</v>
      </c>
      <c r="F54" s="7">
        <v>88.4</v>
      </c>
      <c r="G54" s="7">
        <v>55</v>
      </c>
      <c r="O54" s="12">
        <v>6</v>
      </c>
    </row>
    <row r="55" spans="1:15" x14ac:dyDescent="0.3">
      <c r="A55" s="18">
        <v>44980</v>
      </c>
      <c r="B55" s="7">
        <v>148.6</v>
      </c>
      <c r="C55" s="7">
        <v>25.8</v>
      </c>
      <c r="D55" s="7">
        <v>37.443498671906042</v>
      </c>
      <c r="F55" s="7">
        <v>65.5</v>
      </c>
      <c r="G55" s="7">
        <v>58</v>
      </c>
      <c r="O55" s="12">
        <v>5.0999999999999996</v>
      </c>
    </row>
    <row r="56" spans="1:15" x14ac:dyDescent="0.3">
      <c r="A56" s="18">
        <v>44981</v>
      </c>
      <c r="B56" s="7">
        <v>166.1</v>
      </c>
      <c r="C56" s="7">
        <v>24.4</v>
      </c>
      <c r="D56" s="7">
        <v>37.231449042548697</v>
      </c>
      <c r="F56" s="7">
        <v>48.7</v>
      </c>
      <c r="G56" s="7">
        <v>71</v>
      </c>
      <c r="O56" s="12">
        <v>4.2</v>
      </c>
    </row>
    <row r="57" spans="1:15" x14ac:dyDescent="0.3">
      <c r="A57" s="18">
        <v>44982</v>
      </c>
      <c r="B57" s="7">
        <v>122.4</v>
      </c>
      <c r="C57" s="7">
        <v>22.1</v>
      </c>
      <c r="D57" s="7">
        <v>37.016900562941224</v>
      </c>
      <c r="F57" s="7">
        <v>30.2</v>
      </c>
      <c r="G57" s="7">
        <v>83</v>
      </c>
      <c r="O57" s="12">
        <v>2.9</v>
      </c>
    </row>
    <row r="58" spans="1:15" x14ac:dyDescent="0.3">
      <c r="A58" s="18">
        <v>44983</v>
      </c>
      <c r="B58" s="7">
        <v>169</v>
      </c>
      <c r="C58" s="7">
        <v>21.9</v>
      </c>
      <c r="D58" s="7">
        <v>36.799908205167178</v>
      </c>
      <c r="F58" s="7">
        <v>90.9</v>
      </c>
      <c r="G58" s="7">
        <v>65</v>
      </c>
      <c r="O58" s="12">
        <v>4.8</v>
      </c>
    </row>
    <row r="59" spans="1:15" x14ac:dyDescent="0.3">
      <c r="A59" s="18">
        <v>44984</v>
      </c>
      <c r="B59" s="7">
        <v>195.4</v>
      </c>
      <c r="C59" s="7">
        <v>22.3</v>
      </c>
      <c r="D59" s="7">
        <v>36.580528633245798</v>
      </c>
      <c r="F59" s="7">
        <v>92.8</v>
      </c>
      <c r="G59" s="7">
        <v>60</v>
      </c>
      <c r="O59" s="12">
        <v>5.0999999999999996</v>
      </c>
    </row>
    <row r="60" spans="1:15" x14ac:dyDescent="0.3">
      <c r="A60" s="18">
        <v>44985</v>
      </c>
      <c r="B60" s="7">
        <v>137.80000000000001</v>
      </c>
      <c r="C60" s="7">
        <v>25.1</v>
      </c>
      <c r="D60" s="7">
        <v>36.358820199500485</v>
      </c>
      <c r="F60" s="7">
        <v>47.7</v>
      </c>
      <c r="G60" s="7">
        <v>71</v>
      </c>
      <c r="O60" s="12">
        <v>4</v>
      </c>
    </row>
    <row r="61" spans="1:15" x14ac:dyDescent="0.3">
      <c r="A61" s="18">
        <v>44986</v>
      </c>
      <c r="B61" s="7">
        <v>167</v>
      </c>
      <c r="C61" s="7">
        <v>27.4</v>
      </c>
      <c r="D61" s="7">
        <v>36.134842938147351</v>
      </c>
      <c r="F61" s="7">
        <v>64.3</v>
      </c>
      <c r="G61" s="7">
        <v>57</v>
      </c>
      <c r="O61" s="12">
        <v>5.3</v>
      </c>
    </row>
    <row r="62" spans="1:15" x14ac:dyDescent="0.3">
      <c r="A62" s="18">
        <v>44987</v>
      </c>
      <c r="B62" s="7">
        <v>168.2</v>
      </c>
      <c r="C62" s="7">
        <v>28</v>
      </c>
      <c r="D62" s="7">
        <v>35.908658556069938</v>
      </c>
      <c r="F62" s="7">
        <v>80.900000000000006</v>
      </c>
      <c r="G62" s="7">
        <v>57</v>
      </c>
      <c r="O62" s="12">
        <v>5.7</v>
      </c>
    </row>
    <row r="63" spans="1:15" x14ac:dyDescent="0.3">
      <c r="A63" s="18">
        <v>44988</v>
      </c>
      <c r="B63" s="7">
        <v>164.9</v>
      </c>
      <c r="C63" s="7">
        <v>27.8</v>
      </c>
      <c r="D63" s="7">
        <v>35.680330420754117</v>
      </c>
      <c r="F63" s="7">
        <v>75.7</v>
      </c>
      <c r="G63" s="7">
        <v>61</v>
      </c>
      <c r="O63" s="12">
        <v>5.4</v>
      </c>
    </row>
    <row r="64" spans="1:15" x14ac:dyDescent="0.3">
      <c r="A64" s="18">
        <v>44989</v>
      </c>
      <c r="B64" s="7">
        <v>162.5</v>
      </c>
      <c r="C64" s="7">
        <v>23.7</v>
      </c>
      <c r="D64" s="7">
        <v>35.449923545364797</v>
      </c>
      <c r="F64" s="7">
        <v>45.8</v>
      </c>
      <c r="G64" s="7">
        <v>81</v>
      </c>
      <c r="O64" s="12">
        <v>3.5</v>
      </c>
    </row>
    <row r="65" spans="1:15" x14ac:dyDescent="0.3">
      <c r="A65" s="18">
        <v>44990</v>
      </c>
      <c r="B65" s="7">
        <v>194.1</v>
      </c>
      <c r="C65" s="7">
        <v>24.9</v>
      </c>
      <c r="D65" s="7">
        <v>35.21750457095451</v>
      </c>
      <c r="F65" s="7">
        <v>84.8</v>
      </c>
      <c r="G65" s="7">
        <v>73</v>
      </c>
      <c r="O65" s="12">
        <v>4.8</v>
      </c>
    </row>
    <row r="66" spans="1:15" x14ac:dyDescent="0.3">
      <c r="A66" s="18">
        <v>44991</v>
      </c>
      <c r="B66" s="7">
        <v>187.8</v>
      </c>
      <c r="C66" s="7">
        <v>25.7</v>
      </c>
      <c r="D66" s="7">
        <v>34.983141745801341</v>
      </c>
      <c r="F66" s="7">
        <v>87.4</v>
      </c>
      <c r="G66" s="7">
        <v>59</v>
      </c>
      <c r="O66" s="12">
        <v>5.4</v>
      </c>
    </row>
    <row r="67" spans="1:15" x14ac:dyDescent="0.3">
      <c r="A67" s="18">
        <v>44992</v>
      </c>
      <c r="B67" s="7">
        <v>156</v>
      </c>
      <c r="C67" s="7">
        <v>24.8</v>
      </c>
      <c r="D67" s="7">
        <v>34.746904901882182</v>
      </c>
      <c r="F67" s="7">
        <v>62.9</v>
      </c>
      <c r="G67" s="7">
        <v>75</v>
      </c>
      <c r="O67" s="12">
        <v>4</v>
      </c>
    </row>
    <row r="68" spans="1:15" x14ac:dyDescent="0.3">
      <c r="A68" s="18">
        <v>44993</v>
      </c>
      <c r="B68" s="7">
        <v>140.80000000000001</v>
      </c>
      <c r="C68" s="7">
        <v>24.9</v>
      </c>
      <c r="D68" s="7">
        <v>34.508865428495092</v>
      </c>
      <c r="F68" s="7">
        <v>80.7</v>
      </c>
      <c r="G68" s="7">
        <v>79</v>
      </c>
      <c r="O68" s="12">
        <v>4.0999999999999996</v>
      </c>
    </row>
    <row r="69" spans="1:15" x14ac:dyDescent="0.3">
      <c r="A69" s="18">
        <v>44994</v>
      </c>
      <c r="B69" s="7">
        <v>229.3</v>
      </c>
      <c r="C69" s="7">
        <v>24.5</v>
      </c>
      <c r="D69" s="7">
        <v>34.269096243052381</v>
      </c>
      <c r="F69" s="7">
        <v>86.6</v>
      </c>
      <c r="G69" s="7">
        <v>71</v>
      </c>
      <c r="O69" s="12">
        <v>4.9000000000000004</v>
      </c>
    </row>
    <row r="70" spans="1:15" x14ac:dyDescent="0.3">
      <c r="A70" s="18">
        <v>44995</v>
      </c>
      <c r="B70" s="7">
        <v>134.4</v>
      </c>
      <c r="C70" s="7">
        <v>26.5</v>
      </c>
      <c r="D70" s="7">
        <v>34.027671759074423</v>
      </c>
      <c r="F70" s="7">
        <v>72.3</v>
      </c>
      <c r="G70" s="7">
        <v>71</v>
      </c>
      <c r="O70" s="12">
        <v>4.4000000000000004</v>
      </c>
    </row>
    <row r="71" spans="1:15" x14ac:dyDescent="0.3">
      <c r="A71" s="18">
        <v>44996</v>
      </c>
      <c r="B71" s="7">
        <v>203.5</v>
      </c>
      <c r="C71" s="7">
        <v>29.4</v>
      </c>
      <c r="D71" s="7">
        <v>33.784667851421375</v>
      </c>
      <c r="F71" s="7">
        <v>69.400000000000006</v>
      </c>
      <c r="G71" s="7">
        <v>61</v>
      </c>
      <c r="O71" s="12">
        <v>5.6</v>
      </c>
    </row>
    <row r="72" spans="1:15" x14ac:dyDescent="0.3">
      <c r="A72" s="18">
        <v>44997</v>
      </c>
      <c r="B72" s="7">
        <v>222</v>
      </c>
      <c r="C72" s="7">
        <v>29.9</v>
      </c>
      <c r="D72" s="7">
        <v>33.540161818808535</v>
      </c>
      <c r="F72" s="7">
        <v>81.7</v>
      </c>
      <c r="G72" s="7">
        <v>57</v>
      </c>
      <c r="O72" s="12">
        <v>6.2</v>
      </c>
    </row>
    <row r="73" spans="1:15" x14ac:dyDescent="0.3">
      <c r="A73" s="18">
        <v>44998</v>
      </c>
      <c r="B73" s="7">
        <v>238</v>
      </c>
      <c r="C73" s="7">
        <v>28.8</v>
      </c>
      <c r="D73" s="7">
        <v>33.294232343657676</v>
      </c>
      <c r="F73" s="7">
        <v>86</v>
      </c>
      <c r="G73" s="7">
        <v>65</v>
      </c>
      <c r="O73" s="12">
        <v>5.8</v>
      </c>
    </row>
    <row r="74" spans="1:15" x14ac:dyDescent="0.3">
      <c r="A74" s="18">
        <v>44999</v>
      </c>
      <c r="B74" s="7">
        <v>238.5</v>
      </c>
      <c r="C74" s="7">
        <v>29.3</v>
      </c>
      <c r="D74" s="7">
        <v>33.046959449344925</v>
      </c>
      <c r="F74" s="7">
        <v>81.400000000000006</v>
      </c>
      <c r="G74" s="7">
        <v>64</v>
      </c>
      <c r="O74" s="12">
        <v>5.8</v>
      </c>
    </row>
    <row r="75" spans="1:15" x14ac:dyDescent="0.3">
      <c r="A75" s="18">
        <v>45000</v>
      </c>
      <c r="B75" s="7">
        <v>87.6</v>
      </c>
      <c r="C75" s="7">
        <v>25.3</v>
      </c>
      <c r="D75" s="7">
        <v>32.798424454912727</v>
      </c>
      <c r="F75" s="7">
        <v>18.8</v>
      </c>
      <c r="G75" s="7">
        <v>85</v>
      </c>
      <c r="O75" s="12">
        <v>2.5</v>
      </c>
    </row>
    <row r="76" spans="1:15" x14ac:dyDescent="0.3">
      <c r="A76" s="18">
        <v>45001</v>
      </c>
      <c r="B76" s="7">
        <v>110</v>
      </c>
      <c r="C76" s="7">
        <v>24.8</v>
      </c>
      <c r="D76" s="7">
        <v>32.548709927320026</v>
      </c>
      <c r="F76" s="7">
        <v>42.6</v>
      </c>
      <c r="G76" s="7">
        <v>89</v>
      </c>
      <c r="O76" s="12">
        <v>2.8</v>
      </c>
    </row>
    <row r="77" spans="1:15" x14ac:dyDescent="0.3">
      <c r="A77" s="18">
        <v>45002</v>
      </c>
      <c r="B77" s="7">
        <v>125.3</v>
      </c>
      <c r="C77" s="7">
        <v>24.9</v>
      </c>
      <c r="D77" s="7">
        <v>32.297899631312326</v>
      </c>
      <c r="F77" s="7">
        <v>55.8</v>
      </c>
      <c r="G77" s="7">
        <v>86</v>
      </c>
      <c r="O77" s="12">
        <v>3.1</v>
      </c>
    </row>
    <row r="78" spans="1:15" x14ac:dyDescent="0.3">
      <c r="A78" s="18">
        <v>45003</v>
      </c>
      <c r="B78" s="7">
        <v>196.2</v>
      </c>
      <c r="C78" s="7">
        <v>24</v>
      </c>
      <c r="D78" s="7">
        <v>32.046078476999249</v>
      </c>
      <c r="F78" s="7">
        <v>59.3</v>
      </c>
      <c r="G78" s="7">
        <v>86</v>
      </c>
      <c r="O78" s="12">
        <v>3.2</v>
      </c>
    </row>
    <row r="79" spans="1:15" x14ac:dyDescent="0.3">
      <c r="A79" s="18">
        <v>45004</v>
      </c>
      <c r="B79" s="7">
        <v>118</v>
      </c>
      <c r="C79" s="7">
        <v>23.9</v>
      </c>
      <c r="D79" s="7">
        <v>31.793332465233568</v>
      </c>
      <c r="F79" s="7">
        <v>40.5</v>
      </c>
      <c r="G79" s="7">
        <v>84</v>
      </c>
      <c r="O79" s="12">
        <v>2.8</v>
      </c>
    </row>
    <row r="80" spans="1:15" x14ac:dyDescent="0.3">
      <c r="A80" s="18">
        <v>45005</v>
      </c>
      <c r="B80" s="7">
        <v>136.4</v>
      </c>
      <c r="C80" s="7">
        <v>21.1</v>
      </c>
      <c r="D80" s="7">
        <v>31.539748630891896</v>
      </c>
      <c r="F80" s="7">
        <v>47.2</v>
      </c>
      <c r="G80" s="7">
        <v>84</v>
      </c>
      <c r="O80" s="12">
        <v>2.6</v>
      </c>
    </row>
    <row r="81" spans="1:15" x14ac:dyDescent="0.3">
      <c r="A81" s="18">
        <v>45006</v>
      </c>
      <c r="B81" s="7">
        <v>190.5</v>
      </c>
      <c r="C81" s="7">
        <v>19.600000000000001</v>
      </c>
      <c r="D81" s="7">
        <v>31.285414984162539</v>
      </c>
      <c r="F81" s="7">
        <v>84</v>
      </c>
      <c r="G81" s="7">
        <v>69</v>
      </c>
      <c r="O81" s="12">
        <v>3.6</v>
      </c>
    </row>
    <row r="82" spans="1:15" x14ac:dyDescent="0.3">
      <c r="A82" s="18">
        <v>45007</v>
      </c>
      <c r="B82" s="7">
        <v>187.3</v>
      </c>
      <c r="C82" s="7">
        <v>20.2</v>
      </c>
      <c r="D82" s="7">
        <v>31.030420449951578</v>
      </c>
      <c r="F82" s="7">
        <v>70.099999999999994</v>
      </c>
      <c r="G82" s="7">
        <v>66</v>
      </c>
      <c r="O82" s="12">
        <v>3.6</v>
      </c>
    </row>
    <row r="83" spans="1:15" x14ac:dyDescent="0.3">
      <c r="A83" s="18">
        <v>45008</v>
      </c>
      <c r="B83" s="7">
        <v>122.6</v>
      </c>
      <c r="C83" s="7">
        <v>22.8</v>
      </c>
      <c r="D83" s="7">
        <v>30.774854805523166</v>
      </c>
      <c r="F83" s="7">
        <v>67.8</v>
      </c>
      <c r="G83" s="7">
        <v>81</v>
      </c>
      <c r="O83" s="12">
        <v>3.1</v>
      </c>
    </row>
    <row r="84" spans="1:15" x14ac:dyDescent="0.3">
      <c r="A84" s="18">
        <v>45009</v>
      </c>
      <c r="B84" s="7">
        <v>181.6</v>
      </c>
      <c r="C84" s="7">
        <v>22.3</v>
      </c>
      <c r="D84" s="7">
        <v>30.518808616494475</v>
      </c>
      <c r="F84" s="7">
        <v>68</v>
      </c>
      <c r="G84" s="7">
        <v>83</v>
      </c>
      <c r="O84" s="12">
        <v>3.1</v>
      </c>
    </row>
    <row r="85" spans="1:15" x14ac:dyDescent="0.3">
      <c r="A85" s="18">
        <v>45010</v>
      </c>
      <c r="B85" s="7">
        <v>178.3</v>
      </c>
      <c r="C85" s="7">
        <v>21.3</v>
      </c>
      <c r="D85" s="7">
        <v>30.262373171310493</v>
      </c>
      <c r="F85" s="7">
        <v>1.7</v>
      </c>
      <c r="G85" s="7">
        <v>92</v>
      </c>
      <c r="O85" s="12">
        <v>1.7</v>
      </c>
    </row>
    <row r="86" spans="1:15" x14ac:dyDescent="0.3">
      <c r="A86" s="18">
        <v>45011</v>
      </c>
      <c r="B86" s="7">
        <v>147.1</v>
      </c>
      <c r="C86" s="7">
        <v>19.399999999999999</v>
      </c>
      <c r="D86" s="7">
        <v>30.005640414327051</v>
      </c>
      <c r="F86" s="7">
        <v>67.599999999999994</v>
      </c>
      <c r="G86" s="7">
        <v>77</v>
      </c>
      <c r="O86" s="12">
        <v>2.8</v>
      </c>
    </row>
    <row r="87" spans="1:15" x14ac:dyDescent="0.3">
      <c r="A87" s="18">
        <v>45012</v>
      </c>
      <c r="B87" s="7">
        <v>176.6</v>
      </c>
      <c r="C87" s="7">
        <v>18</v>
      </c>
      <c r="D87" s="7">
        <v>29.748702877634727</v>
      </c>
      <c r="F87" s="7">
        <v>43.2</v>
      </c>
      <c r="G87" s="7">
        <v>76</v>
      </c>
      <c r="O87" s="12">
        <v>2.6</v>
      </c>
    </row>
    <row r="88" spans="1:15" x14ac:dyDescent="0.3">
      <c r="A88" s="18">
        <v>45013</v>
      </c>
      <c r="B88" s="7">
        <v>174.6</v>
      </c>
      <c r="C88" s="7">
        <v>21.3</v>
      </c>
      <c r="D88" s="7">
        <v>29.491653611758789</v>
      </c>
      <c r="F88" s="7">
        <v>84.1</v>
      </c>
      <c r="G88" s="7">
        <v>69</v>
      </c>
      <c r="O88" s="12">
        <v>3.5</v>
      </c>
    </row>
    <row r="89" spans="1:15" x14ac:dyDescent="0.3">
      <c r="A89" s="18">
        <v>45014</v>
      </c>
      <c r="B89" s="7">
        <v>204.3</v>
      </c>
      <c r="C89" s="7">
        <v>20.7</v>
      </c>
      <c r="D89" s="7">
        <v>29.234586115373531</v>
      </c>
      <c r="F89" s="7">
        <v>60.5</v>
      </c>
      <c r="G89" s="7">
        <v>79</v>
      </c>
      <c r="O89" s="12">
        <v>2.9</v>
      </c>
    </row>
    <row r="90" spans="1:15" x14ac:dyDescent="0.3">
      <c r="A90" s="18">
        <v>45015</v>
      </c>
      <c r="B90" s="7">
        <v>182.8</v>
      </c>
      <c r="C90" s="7">
        <v>19.399999999999999</v>
      </c>
      <c r="D90" s="7">
        <v>28.977594264171202</v>
      </c>
      <c r="F90" s="7">
        <v>87.3</v>
      </c>
      <c r="G90" s="7">
        <v>75</v>
      </c>
      <c r="O90" s="12">
        <v>3</v>
      </c>
    </row>
    <row r="91" spans="1:15" x14ac:dyDescent="0.3">
      <c r="A91" s="18">
        <v>45016</v>
      </c>
      <c r="B91" s="7">
        <v>337.2</v>
      </c>
      <c r="C91" s="7">
        <v>18.7</v>
      </c>
      <c r="D91" s="7">
        <v>28.720772239028289</v>
      </c>
      <c r="F91" s="7">
        <v>77.2</v>
      </c>
      <c r="G91" s="7">
        <v>71</v>
      </c>
      <c r="O91" s="12">
        <v>3.7</v>
      </c>
    </row>
    <row r="92" spans="1:15" x14ac:dyDescent="0.3">
      <c r="A92" s="18">
        <v>45017</v>
      </c>
      <c r="B92" s="7">
        <v>132.80000000000001</v>
      </c>
      <c r="C92" s="7">
        <v>17</v>
      </c>
      <c r="D92" s="7">
        <v>28.464214453612755</v>
      </c>
      <c r="F92" s="7">
        <v>49.1</v>
      </c>
      <c r="G92" s="7">
        <v>70</v>
      </c>
      <c r="O92" s="12">
        <v>2.5</v>
      </c>
    </row>
    <row r="93" spans="1:15" x14ac:dyDescent="0.3">
      <c r="A93" s="18">
        <v>45018</v>
      </c>
      <c r="B93" s="7">
        <v>132.6</v>
      </c>
      <c r="C93" s="7">
        <v>16.600000000000001</v>
      </c>
      <c r="D93" s="7">
        <v>28.20801548157748</v>
      </c>
      <c r="F93" s="7">
        <v>66.5</v>
      </c>
      <c r="G93" s="7">
        <v>81</v>
      </c>
      <c r="O93" s="12">
        <v>2.1</v>
      </c>
    </row>
    <row r="94" spans="1:15" x14ac:dyDescent="0.3">
      <c r="A94" s="18">
        <v>45019</v>
      </c>
      <c r="B94" s="7">
        <v>64.7</v>
      </c>
      <c r="C94" s="7">
        <v>17.600000000000001</v>
      </c>
      <c r="D94" s="7">
        <v>27.952269983485465</v>
      </c>
      <c r="F94" s="7">
        <v>14.7</v>
      </c>
      <c r="G94" s="7">
        <v>85</v>
      </c>
      <c r="O94" s="12">
        <v>1.6</v>
      </c>
    </row>
    <row r="95" spans="1:15" x14ac:dyDescent="0.3">
      <c r="A95" s="18">
        <v>45020</v>
      </c>
      <c r="B95" s="7">
        <v>103.8</v>
      </c>
      <c r="C95" s="7">
        <v>18.5</v>
      </c>
      <c r="D95" s="7">
        <v>27.697072633613029</v>
      </c>
      <c r="F95" s="7">
        <v>61.7</v>
      </c>
      <c r="G95" s="7">
        <v>87</v>
      </c>
      <c r="O95" s="12">
        <v>2</v>
      </c>
    </row>
    <row r="96" spans="1:15" x14ac:dyDescent="0.3">
      <c r="A96" s="18">
        <v>45021</v>
      </c>
      <c r="B96" s="7">
        <v>186.9</v>
      </c>
      <c r="C96" s="7">
        <v>18.600000000000001</v>
      </c>
      <c r="D96" s="7">
        <v>27.442518046776822</v>
      </c>
      <c r="F96" s="7">
        <v>87.2</v>
      </c>
      <c r="G96" s="7">
        <v>79</v>
      </c>
      <c r="O96" s="12">
        <v>2.6</v>
      </c>
    </row>
    <row r="97" spans="1:15" x14ac:dyDescent="0.3">
      <c r="A97" s="18">
        <v>45022</v>
      </c>
      <c r="B97" s="7">
        <v>146.69999999999999</v>
      </c>
      <c r="C97" s="7">
        <v>18.899999999999999</v>
      </c>
      <c r="D97" s="7">
        <v>27.188700705330024</v>
      </c>
      <c r="F97" s="7">
        <v>77.8</v>
      </c>
      <c r="G97" s="7">
        <v>72</v>
      </c>
      <c r="O97" s="12">
        <v>2.7</v>
      </c>
    </row>
    <row r="98" spans="1:15" x14ac:dyDescent="0.3">
      <c r="A98" s="18">
        <v>45023</v>
      </c>
      <c r="B98" s="7">
        <v>101.9</v>
      </c>
      <c r="C98" s="7">
        <v>18.5</v>
      </c>
      <c r="D98" s="7">
        <v>26.93571488647251</v>
      </c>
      <c r="F98" s="7">
        <v>53.5</v>
      </c>
      <c r="G98" s="7">
        <v>74</v>
      </c>
      <c r="O98" s="12">
        <v>2.2000000000000002</v>
      </c>
    </row>
    <row r="99" spans="1:15" x14ac:dyDescent="0.3">
      <c r="A99" s="18">
        <v>45024</v>
      </c>
      <c r="B99" s="7">
        <v>128</v>
      </c>
      <c r="C99" s="7">
        <v>18.2</v>
      </c>
      <c r="D99" s="7">
        <v>26.683654590018005</v>
      </c>
      <c r="F99" s="7">
        <v>85.4</v>
      </c>
      <c r="G99" s="7">
        <v>77</v>
      </c>
      <c r="O99" s="12">
        <v>2.2999999999999998</v>
      </c>
    </row>
    <row r="100" spans="1:15" x14ac:dyDescent="0.3">
      <c r="A100" s="18">
        <v>45025</v>
      </c>
      <c r="B100" s="7">
        <v>120.9</v>
      </c>
      <c r="C100" s="7">
        <v>19.100000000000001</v>
      </c>
      <c r="D100" s="7">
        <v>26.432613466759964</v>
      </c>
      <c r="F100" s="7">
        <v>90.9</v>
      </c>
      <c r="G100" s="7">
        <v>75</v>
      </c>
      <c r="O100" s="12">
        <v>2.4</v>
      </c>
    </row>
    <row r="101" spans="1:15" x14ac:dyDescent="0.3">
      <c r="A101" s="18">
        <v>45026</v>
      </c>
      <c r="B101" s="7">
        <v>144</v>
      </c>
      <c r="C101" s="7">
        <v>19.600000000000001</v>
      </c>
      <c r="D101" s="7">
        <v>26.18268474757576</v>
      </c>
      <c r="F101" s="7">
        <v>85</v>
      </c>
      <c r="G101" s="7">
        <v>81</v>
      </c>
      <c r="O101" s="12">
        <v>2.2999999999999998</v>
      </c>
    </row>
    <row r="102" spans="1:15" x14ac:dyDescent="0.3">
      <c r="A102" s="18">
        <v>45027</v>
      </c>
      <c r="B102" s="7">
        <v>130.80000000000001</v>
      </c>
      <c r="C102" s="7">
        <v>21</v>
      </c>
      <c r="D102" s="7">
        <v>25.933961173406278</v>
      </c>
      <c r="F102" s="7">
        <v>72.8</v>
      </c>
      <c r="G102" s="7">
        <v>81</v>
      </c>
      <c r="O102" s="12">
        <v>2.4</v>
      </c>
    </row>
    <row r="103" spans="1:15" x14ac:dyDescent="0.3">
      <c r="A103" s="18">
        <v>45028</v>
      </c>
      <c r="B103" s="7">
        <v>193.3</v>
      </c>
      <c r="C103" s="7">
        <v>18.2</v>
      </c>
      <c r="D103" s="7">
        <v>25.686534926245425</v>
      </c>
      <c r="F103" s="7">
        <v>33</v>
      </c>
      <c r="G103" s="7">
        <v>82</v>
      </c>
      <c r="O103" s="12">
        <v>2</v>
      </c>
    </row>
    <row r="104" spans="1:15" x14ac:dyDescent="0.3">
      <c r="A104" s="18">
        <v>45029</v>
      </c>
      <c r="B104" s="7">
        <v>120</v>
      </c>
      <c r="C104" s="7">
        <v>14.7</v>
      </c>
      <c r="D104" s="7">
        <v>25.440497561270863</v>
      </c>
      <c r="F104" s="7">
        <v>88.6</v>
      </c>
      <c r="G104" s="7">
        <v>67</v>
      </c>
      <c r="O104" s="12">
        <v>2.1</v>
      </c>
    </row>
    <row r="105" spans="1:15" x14ac:dyDescent="0.3">
      <c r="A105" s="18">
        <v>45030</v>
      </c>
      <c r="B105" s="7">
        <v>101.7</v>
      </c>
      <c r="C105" s="7">
        <v>13.1</v>
      </c>
      <c r="D105" s="7">
        <v>25.195939940243857</v>
      </c>
      <c r="F105" s="7">
        <v>72.599999999999994</v>
      </c>
      <c r="G105" s="7">
        <v>76</v>
      </c>
      <c r="O105" s="12">
        <v>1.6</v>
      </c>
    </row>
    <row r="106" spans="1:15" x14ac:dyDescent="0.3">
      <c r="A106" s="18">
        <v>45031</v>
      </c>
      <c r="B106" s="7">
        <v>87.4</v>
      </c>
      <c r="C106" s="7">
        <v>12.4</v>
      </c>
      <c r="D106" s="7">
        <v>24.952952166302385</v>
      </c>
      <c r="F106" s="7">
        <v>60.3</v>
      </c>
      <c r="G106" s="7">
        <v>77</v>
      </c>
      <c r="O106" s="12">
        <v>1.5</v>
      </c>
    </row>
    <row r="107" spans="1:15" x14ac:dyDescent="0.3">
      <c r="A107" s="18">
        <v>45032</v>
      </c>
      <c r="B107" s="7">
        <v>80.2</v>
      </c>
      <c r="C107" s="7">
        <v>12.6</v>
      </c>
      <c r="D107" s="7">
        <v>24.711623520267636</v>
      </c>
      <c r="F107" s="7">
        <v>28.9</v>
      </c>
      <c r="G107" s="7">
        <v>86</v>
      </c>
      <c r="O107" s="12">
        <v>1.2</v>
      </c>
    </row>
    <row r="108" spans="1:15" x14ac:dyDescent="0.3">
      <c r="A108" s="18">
        <v>45033</v>
      </c>
      <c r="B108" s="7">
        <v>87.3</v>
      </c>
      <c r="C108" s="7">
        <v>13.8</v>
      </c>
      <c r="D108" s="7">
        <v>24.472042398579575</v>
      </c>
      <c r="F108" s="7">
        <v>29.9</v>
      </c>
      <c r="G108" s="7">
        <v>87</v>
      </c>
      <c r="O108" s="12">
        <v>1.2</v>
      </c>
    </row>
    <row r="109" spans="1:15" x14ac:dyDescent="0.3">
      <c r="A109" s="18">
        <v>45034</v>
      </c>
      <c r="B109" s="7">
        <v>190.6</v>
      </c>
      <c r="C109" s="7">
        <v>12.3</v>
      </c>
      <c r="D109" s="7">
        <v>24.234296252972676</v>
      </c>
      <c r="F109" s="7">
        <v>48.1</v>
      </c>
      <c r="G109" s="7">
        <v>86</v>
      </c>
      <c r="O109" s="12">
        <v>1.4</v>
      </c>
    </row>
    <row r="110" spans="1:15" x14ac:dyDescent="0.3">
      <c r="A110" s="18">
        <v>45035</v>
      </c>
      <c r="B110" s="7">
        <v>186.8</v>
      </c>
      <c r="C110" s="7">
        <v>13.3</v>
      </c>
      <c r="D110" s="7">
        <v>23.99847153199795</v>
      </c>
      <c r="F110" s="7">
        <v>10</v>
      </c>
      <c r="G110" s="7">
        <v>80</v>
      </c>
      <c r="O110" s="12">
        <v>1.7</v>
      </c>
    </row>
    <row r="111" spans="1:15" x14ac:dyDescent="0.3">
      <c r="A111" s="18">
        <v>45036</v>
      </c>
      <c r="B111" s="7">
        <v>109.2</v>
      </c>
      <c r="C111" s="7">
        <v>13.3</v>
      </c>
      <c r="D111" s="7">
        <v>23.764653624492283</v>
      </c>
      <c r="F111" s="7">
        <v>94.1</v>
      </c>
      <c r="G111" s="7">
        <v>79</v>
      </c>
      <c r="O111" s="12">
        <v>1.4</v>
      </c>
    </row>
    <row r="112" spans="1:15" x14ac:dyDescent="0.3">
      <c r="A112" s="18">
        <v>45037</v>
      </c>
      <c r="B112" s="7">
        <v>102</v>
      </c>
      <c r="C112" s="7">
        <v>14.1</v>
      </c>
      <c r="D112" s="7">
        <v>23.532926805090494</v>
      </c>
      <c r="F112" s="7">
        <v>80.7</v>
      </c>
      <c r="G112" s="7">
        <v>74</v>
      </c>
      <c r="O112" s="12">
        <v>1.6</v>
      </c>
    </row>
    <row r="113" spans="1:15" x14ac:dyDescent="0.3">
      <c r="A113" s="18">
        <v>45038</v>
      </c>
      <c r="B113" s="7">
        <v>107.1</v>
      </c>
      <c r="C113" s="7">
        <v>16.100000000000001</v>
      </c>
      <c r="D113" s="7">
        <v>23.303374181870073</v>
      </c>
      <c r="F113" s="7">
        <v>78.2</v>
      </c>
      <c r="G113" s="7">
        <v>79</v>
      </c>
      <c r="O113" s="12">
        <v>1.6</v>
      </c>
    </row>
    <row r="114" spans="1:15" x14ac:dyDescent="0.3">
      <c r="A114" s="18">
        <v>45039</v>
      </c>
      <c r="B114" s="7">
        <v>90.2</v>
      </c>
      <c r="C114" s="7">
        <v>17.399999999999999</v>
      </c>
      <c r="D114" s="7">
        <v>23.076077646212571</v>
      </c>
      <c r="F114" s="7">
        <v>58.1</v>
      </c>
      <c r="G114" s="7">
        <v>89</v>
      </c>
      <c r="O114" s="12">
        <v>1.3</v>
      </c>
    </row>
    <row r="115" spans="1:15" x14ac:dyDescent="0.3">
      <c r="A115" s="18">
        <v>45040</v>
      </c>
      <c r="B115" s="7">
        <v>122.4</v>
      </c>
      <c r="C115" s="7">
        <v>18.600000000000001</v>
      </c>
      <c r="D115" s="7">
        <v>22.851117824959385</v>
      </c>
      <c r="F115" s="7">
        <v>65.7</v>
      </c>
      <c r="G115" s="7">
        <v>88</v>
      </c>
      <c r="O115" s="12">
        <v>1.5</v>
      </c>
    </row>
    <row r="116" spans="1:15" x14ac:dyDescent="0.3">
      <c r="A116" s="18">
        <v>45041</v>
      </c>
      <c r="B116" s="7">
        <v>72.3</v>
      </c>
      <c r="C116" s="7">
        <v>18.7</v>
      </c>
      <c r="D116" s="7">
        <v>22.628574034933592</v>
      </c>
      <c r="F116" s="7">
        <v>25.1</v>
      </c>
      <c r="G116" s="7">
        <v>93</v>
      </c>
      <c r="O116" s="12">
        <v>1.1000000000000001</v>
      </c>
    </row>
    <row r="117" spans="1:15" x14ac:dyDescent="0.3">
      <c r="A117" s="18">
        <v>45042</v>
      </c>
      <c r="B117" s="7">
        <v>32.4</v>
      </c>
      <c r="C117" s="7">
        <v>15.9</v>
      </c>
      <c r="D117" s="7">
        <v>22.40852423989293</v>
      </c>
      <c r="F117" s="7">
        <v>7.4</v>
      </c>
      <c r="G117" s="7">
        <v>97</v>
      </c>
      <c r="O117" s="12">
        <v>0.8</v>
      </c>
    </row>
    <row r="118" spans="1:15" x14ac:dyDescent="0.3">
      <c r="A118" s="18">
        <v>45043</v>
      </c>
      <c r="B118" s="7">
        <v>75.3</v>
      </c>
      <c r="C118" s="7">
        <v>15.9</v>
      </c>
      <c r="D118" s="7">
        <v>22.19104500997226</v>
      </c>
      <c r="F118" s="7">
        <v>57</v>
      </c>
      <c r="G118" s="7">
        <v>95</v>
      </c>
      <c r="O118" s="12">
        <v>1</v>
      </c>
    </row>
    <row r="119" spans="1:15" x14ac:dyDescent="0.3">
      <c r="A119" s="18">
        <v>45044</v>
      </c>
      <c r="B119" s="7">
        <v>193.2</v>
      </c>
      <c r="C119" s="7">
        <v>18.5</v>
      </c>
      <c r="D119" s="7">
        <v>21.976211483667321</v>
      </c>
      <c r="F119" s="7">
        <v>90.9</v>
      </c>
      <c r="G119" s="7">
        <v>80</v>
      </c>
      <c r="O119" s="12">
        <v>1.9</v>
      </c>
    </row>
    <row r="120" spans="1:15" x14ac:dyDescent="0.3">
      <c r="A120" s="18">
        <v>45045</v>
      </c>
      <c r="B120" s="7">
        <v>222.2</v>
      </c>
      <c r="C120" s="7">
        <v>20</v>
      </c>
      <c r="D120" s="7">
        <v>21.764097332404287</v>
      </c>
      <c r="F120" s="7">
        <v>93</v>
      </c>
      <c r="G120" s="7">
        <v>70</v>
      </c>
      <c r="O120" s="12">
        <v>2.5</v>
      </c>
    </row>
    <row r="121" spans="1:15" x14ac:dyDescent="0.3">
      <c r="A121" s="18">
        <v>45046</v>
      </c>
      <c r="B121" s="7">
        <v>271.7</v>
      </c>
      <c r="C121" s="7">
        <v>20.3</v>
      </c>
      <c r="D121" s="7">
        <v>21.554774727732894</v>
      </c>
      <c r="F121" s="7">
        <v>57.5</v>
      </c>
      <c r="G121" s="7">
        <v>80</v>
      </c>
      <c r="O121" s="12">
        <v>2.2999999999999998</v>
      </c>
    </row>
    <row r="122" spans="1:15" x14ac:dyDescent="0.3">
      <c r="A122" s="18">
        <v>45047</v>
      </c>
      <c r="B122" s="7">
        <v>98.2</v>
      </c>
      <c r="C122" s="7">
        <v>13.8</v>
      </c>
      <c r="D122" s="7">
        <v>21.348314311173588</v>
      </c>
      <c r="F122" s="7">
        <v>82.2</v>
      </c>
      <c r="G122" s="7">
        <v>74</v>
      </c>
      <c r="O122" s="12">
        <v>1.3</v>
      </c>
    </row>
    <row r="123" spans="1:15" x14ac:dyDescent="0.3">
      <c r="A123" s="18">
        <v>45048</v>
      </c>
      <c r="B123" s="7">
        <v>79.099999999999994</v>
      </c>
      <c r="C123" s="7">
        <v>10.5</v>
      </c>
      <c r="D123" s="7">
        <v>21.144785166741833</v>
      </c>
      <c r="F123" s="7">
        <v>90</v>
      </c>
      <c r="G123" s="7">
        <v>79</v>
      </c>
      <c r="O123" s="12">
        <v>0.9</v>
      </c>
    </row>
    <row r="124" spans="1:15" x14ac:dyDescent="0.3">
      <c r="A124" s="18">
        <v>45049</v>
      </c>
      <c r="B124" s="7">
        <v>79.5</v>
      </c>
      <c r="C124" s="7">
        <v>12.6</v>
      </c>
      <c r="D124" s="7">
        <v>20.944254796165421</v>
      </c>
      <c r="F124" s="7">
        <v>68.400000000000006</v>
      </c>
      <c r="G124" s="7">
        <v>81</v>
      </c>
      <c r="O124" s="12">
        <v>1</v>
      </c>
    </row>
    <row r="125" spans="1:15" x14ac:dyDescent="0.3">
      <c r="A125" s="18">
        <v>45050</v>
      </c>
      <c r="B125" s="7">
        <v>112.8</v>
      </c>
      <c r="C125" s="7">
        <v>14.7</v>
      </c>
      <c r="D125" s="7">
        <v>20.746789096803255</v>
      </c>
      <c r="F125" s="7">
        <v>85.8</v>
      </c>
      <c r="G125" s="7">
        <v>83</v>
      </c>
      <c r="O125" s="12">
        <v>1.1000000000000001</v>
      </c>
    </row>
    <row r="126" spans="1:15" x14ac:dyDescent="0.3">
      <c r="A126" s="18">
        <v>45051</v>
      </c>
      <c r="B126" s="7">
        <v>222.6</v>
      </c>
      <c r="C126" s="7">
        <v>17.600000000000001</v>
      </c>
      <c r="D126" s="7">
        <v>20.55245234226647</v>
      </c>
      <c r="F126" s="7">
        <v>20.100000000000001</v>
      </c>
      <c r="G126" s="7">
        <v>87</v>
      </c>
      <c r="O126" s="12">
        <v>1.4</v>
      </c>
    </row>
    <row r="127" spans="1:15" x14ac:dyDescent="0.3">
      <c r="A127" s="18">
        <v>45052</v>
      </c>
      <c r="B127" s="7">
        <v>178.4</v>
      </c>
      <c r="C127" s="7">
        <v>18.100000000000001</v>
      </c>
      <c r="D127" s="7">
        <v>20.361307165735408</v>
      </c>
      <c r="F127" s="7">
        <v>3.8</v>
      </c>
      <c r="G127" s="7">
        <v>94</v>
      </c>
      <c r="O127" s="12">
        <v>1</v>
      </c>
    </row>
    <row r="128" spans="1:15" x14ac:dyDescent="0.3">
      <c r="A128" s="18">
        <v>45053</v>
      </c>
      <c r="B128" s="7">
        <v>145.69999999999999</v>
      </c>
      <c r="C128" s="7">
        <v>16.3</v>
      </c>
      <c r="D128" s="7">
        <v>20.173414545958206</v>
      </c>
      <c r="F128" s="7">
        <v>0</v>
      </c>
      <c r="G128" s="7">
        <v>86</v>
      </c>
      <c r="O128" s="12">
        <v>1.3</v>
      </c>
    </row>
    <row r="129" spans="1:15" x14ac:dyDescent="0.3">
      <c r="A129" s="18">
        <v>45054</v>
      </c>
      <c r="B129" s="7">
        <v>126.7</v>
      </c>
      <c r="C129" s="7">
        <v>14.9</v>
      </c>
      <c r="D129" s="7">
        <v>19.988833795909542</v>
      </c>
      <c r="F129" s="7">
        <v>29.9</v>
      </c>
      <c r="G129" s="7">
        <v>86</v>
      </c>
      <c r="O129" s="12">
        <v>1.1000000000000001</v>
      </c>
    </row>
    <row r="130" spans="1:15" x14ac:dyDescent="0.3">
      <c r="A130" s="18">
        <v>45055</v>
      </c>
      <c r="B130" s="7">
        <v>99.3</v>
      </c>
      <c r="C130" s="7">
        <v>13.2</v>
      </c>
      <c r="D130" s="7">
        <v>19.807622554080204</v>
      </c>
      <c r="F130" s="7">
        <v>64.8</v>
      </c>
      <c r="G130" s="7">
        <v>85</v>
      </c>
      <c r="O130" s="12">
        <v>0.9</v>
      </c>
    </row>
    <row r="131" spans="1:15" x14ac:dyDescent="0.3">
      <c r="A131" s="18">
        <v>45056</v>
      </c>
      <c r="B131" s="7">
        <v>136.1</v>
      </c>
      <c r="C131" s="7">
        <v>12.6</v>
      </c>
      <c r="D131" s="7">
        <v>19.629836778360993</v>
      </c>
      <c r="F131" s="7">
        <v>98</v>
      </c>
      <c r="G131" s="7">
        <v>86</v>
      </c>
      <c r="O131" s="12">
        <v>0.8</v>
      </c>
    </row>
    <row r="132" spans="1:15" x14ac:dyDescent="0.3">
      <c r="A132" s="18">
        <v>45057</v>
      </c>
      <c r="B132" s="7">
        <v>75</v>
      </c>
      <c r="C132" s="7">
        <v>13.3</v>
      </c>
      <c r="D132" s="7">
        <v>19.455530742476739</v>
      </c>
      <c r="F132" s="7">
        <v>67.099999999999994</v>
      </c>
      <c r="G132" s="7">
        <v>79</v>
      </c>
      <c r="O132" s="12">
        <v>0.9</v>
      </c>
    </row>
    <row r="133" spans="1:15" x14ac:dyDescent="0.3">
      <c r="A133" s="18">
        <v>45058</v>
      </c>
      <c r="B133" s="7">
        <v>159.80000000000001</v>
      </c>
      <c r="C133" s="7">
        <v>13</v>
      </c>
      <c r="D133" s="7">
        <v>19.284757034919188</v>
      </c>
      <c r="F133" s="7">
        <v>74.099999999999994</v>
      </c>
      <c r="G133" s="7">
        <v>80</v>
      </c>
      <c r="O133" s="12">
        <v>1.1000000000000001</v>
      </c>
    </row>
    <row r="134" spans="1:15" x14ac:dyDescent="0.3">
      <c r="A134" s="18">
        <v>45059</v>
      </c>
      <c r="B134" s="7">
        <v>137</v>
      </c>
      <c r="C134" s="7">
        <v>14.7</v>
      </c>
      <c r="D134" s="7">
        <v>19.117566560319748</v>
      </c>
      <c r="F134" s="7">
        <v>78.2</v>
      </c>
      <c r="G134" s="7">
        <v>81</v>
      </c>
      <c r="O134" s="12">
        <v>1.1000000000000001</v>
      </c>
    </row>
    <row r="135" spans="1:15" x14ac:dyDescent="0.3">
      <c r="A135" s="18">
        <v>45060</v>
      </c>
      <c r="B135" s="7">
        <v>98.6</v>
      </c>
      <c r="C135" s="7">
        <v>15.9</v>
      </c>
      <c r="D135" s="7">
        <v>18.95400854319654</v>
      </c>
      <c r="F135" s="7">
        <v>73.5</v>
      </c>
      <c r="G135" s="7">
        <v>80</v>
      </c>
      <c r="O135" s="12">
        <v>1.1000000000000001</v>
      </c>
    </row>
    <row r="136" spans="1:15" x14ac:dyDescent="0.3">
      <c r="A136" s="18">
        <v>45061</v>
      </c>
      <c r="B136" s="7">
        <v>109.2</v>
      </c>
      <c r="C136" s="7">
        <v>16.399999999999999</v>
      </c>
      <c r="D136" s="7">
        <v>18.794130534002612</v>
      </c>
      <c r="F136" s="7">
        <v>82.5</v>
      </c>
      <c r="G136" s="7">
        <v>80</v>
      </c>
      <c r="O136" s="12">
        <v>1.1000000000000001</v>
      </c>
    </row>
    <row r="137" spans="1:15" x14ac:dyDescent="0.3">
      <c r="A137" s="18">
        <v>45062</v>
      </c>
      <c r="B137" s="7">
        <v>173.9</v>
      </c>
      <c r="C137" s="7">
        <v>16.7</v>
      </c>
      <c r="D137" s="7">
        <v>18.637978417395608</v>
      </c>
      <c r="F137" s="7">
        <v>87.7</v>
      </c>
      <c r="G137" s="7">
        <v>79</v>
      </c>
      <c r="O137" s="12">
        <v>1.3</v>
      </c>
    </row>
    <row r="138" spans="1:15" x14ac:dyDescent="0.3">
      <c r="A138" s="18">
        <v>45063</v>
      </c>
      <c r="B138" s="7">
        <v>198.4</v>
      </c>
      <c r="C138" s="7">
        <v>17.3</v>
      </c>
      <c r="D138" s="7">
        <v>18.485596422642505</v>
      </c>
      <c r="F138" s="7">
        <v>88.8</v>
      </c>
      <c r="G138" s="7">
        <v>79</v>
      </c>
      <c r="O138" s="12">
        <v>1.4</v>
      </c>
    </row>
    <row r="139" spans="1:15" x14ac:dyDescent="0.3">
      <c r="A139" s="18">
        <v>45064</v>
      </c>
      <c r="B139" s="7">
        <v>137</v>
      </c>
      <c r="C139" s="7">
        <v>15.7</v>
      </c>
      <c r="D139" s="7">
        <v>18.337027136066379</v>
      </c>
      <c r="F139" s="7">
        <v>75.2</v>
      </c>
      <c r="G139" s="7">
        <v>85</v>
      </c>
      <c r="O139" s="12">
        <v>0.9</v>
      </c>
    </row>
    <row r="140" spans="1:15" x14ac:dyDescent="0.3">
      <c r="A140" s="18">
        <v>45065</v>
      </c>
      <c r="B140" s="7">
        <v>158</v>
      </c>
      <c r="C140" s="7">
        <v>14.7</v>
      </c>
      <c r="D140" s="7">
        <v>18.192311515436039</v>
      </c>
      <c r="F140" s="7">
        <v>79.400000000000006</v>
      </c>
      <c r="G140" s="7">
        <v>89</v>
      </c>
      <c r="O140" s="12">
        <v>0.7</v>
      </c>
    </row>
    <row r="141" spans="1:15" x14ac:dyDescent="0.3">
      <c r="A141" s="18">
        <v>45066</v>
      </c>
      <c r="B141" s="7">
        <v>141.9</v>
      </c>
      <c r="C141" s="7">
        <v>14.2</v>
      </c>
      <c r="D141" s="7">
        <v>18.051488906193356</v>
      </c>
      <c r="F141" s="7">
        <v>28.8</v>
      </c>
      <c r="G141" s="7">
        <v>85</v>
      </c>
      <c r="O141" s="12">
        <v>1</v>
      </c>
    </row>
    <row r="142" spans="1:15" x14ac:dyDescent="0.3">
      <c r="A142" s="18">
        <v>45067</v>
      </c>
      <c r="B142" s="7">
        <v>103.9</v>
      </c>
      <c r="C142" s="7">
        <v>16.399999999999999</v>
      </c>
      <c r="D142" s="7">
        <v>17.914597059407409</v>
      </c>
      <c r="F142" s="7">
        <v>13.9</v>
      </c>
      <c r="G142" s="7">
        <v>87</v>
      </c>
      <c r="O142" s="12">
        <v>1</v>
      </c>
    </row>
    <row r="143" spans="1:15" x14ac:dyDescent="0.3">
      <c r="A143" s="18">
        <v>45068</v>
      </c>
      <c r="B143" s="7">
        <v>107.9</v>
      </c>
      <c r="C143" s="7">
        <v>17.3</v>
      </c>
      <c r="D143" s="7">
        <v>17.781672151339109</v>
      </c>
      <c r="F143" s="7">
        <v>28</v>
      </c>
      <c r="G143" s="7">
        <v>93</v>
      </c>
      <c r="O143" s="12">
        <v>0.8</v>
      </c>
    </row>
    <row r="144" spans="1:15" x14ac:dyDescent="0.3">
      <c r="A144" s="18">
        <v>45069</v>
      </c>
      <c r="B144" s="7">
        <v>207.2</v>
      </c>
      <c r="C144" s="7">
        <v>19.3</v>
      </c>
      <c r="D144" s="7">
        <v>17.652748804495118</v>
      </c>
      <c r="F144" s="7">
        <v>21</v>
      </c>
      <c r="G144" s="7">
        <v>88</v>
      </c>
      <c r="O144" s="12">
        <v>1.3</v>
      </c>
    </row>
    <row r="145" spans="1:15" x14ac:dyDescent="0.3">
      <c r="A145" s="18">
        <v>45070</v>
      </c>
      <c r="B145" s="7">
        <v>98.1</v>
      </c>
      <c r="C145" s="7">
        <v>19.5</v>
      </c>
      <c r="D145" s="7">
        <v>17.527860110044859</v>
      </c>
      <c r="F145" s="7">
        <v>0</v>
      </c>
      <c r="G145" s="7">
        <v>89</v>
      </c>
      <c r="O145" s="12">
        <v>1</v>
      </c>
    </row>
    <row r="146" spans="1:15" x14ac:dyDescent="0.3">
      <c r="A146" s="18">
        <v>45071</v>
      </c>
      <c r="B146" s="7">
        <v>168</v>
      </c>
      <c r="C146" s="7">
        <v>18.7</v>
      </c>
      <c r="D146" s="7">
        <v>17.407037651470457</v>
      </c>
      <c r="F146" s="7">
        <v>0</v>
      </c>
      <c r="G146" s="7">
        <v>92</v>
      </c>
      <c r="O146" s="12">
        <v>1</v>
      </c>
    </row>
    <row r="147" spans="1:15" x14ac:dyDescent="0.3">
      <c r="A147" s="18">
        <v>45072</v>
      </c>
      <c r="B147" s="7">
        <v>128.5</v>
      </c>
      <c r="C147" s="7">
        <v>17</v>
      </c>
      <c r="D147" s="7">
        <v>17.290311529315531</v>
      </c>
      <c r="F147" s="7">
        <v>7</v>
      </c>
      <c r="G147" s="7">
        <v>91</v>
      </c>
      <c r="O147" s="12">
        <v>0.9</v>
      </c>
    </row>
    <row r="148" spans="1:15" x14ac:dyDescent="0.3">
      <c r="A148" s="18">
        <v>45073</v>
      </c>
      <c r="B148" s="7">
        <v>130.30000000000001</v>
      </c>
      <c r="C148" s="7">
        <v>12.2</v>
      </c>
      <c r="D148" s="7">
        <v>17.177710386895072</v>
      </c>
      <c r="F148" s="7">
        <v>96.9</v>
      </c>
      <c r="G148" s="7">
        <v>67</v>
      </c>
      <c r="O148" s="12">
        <v>0.9</v>
      </c>
    </row>
    <row r="149" spans="1:15" x14ac:dyDescent="0.3">
      <c r="A149" s="18">
        <v>45074</v>
      </c>
      <c r="B149" s="7">
        <v>96</v>
      </c>
      <c r="C149" s="7">
        <v>9</v>
      </c>
      <c r="D149" s="7">
        <v>17.069261436826174</v>
      </c>
      <c r="F149" s="7">
        <v>75.8</v>
      </c>
      <c r="G149" s="7">
        <v>79</v>
      </c>
      <c r="O149" s="12">
        <v>0.5</v>
      </c>
    </row>
    <row r="150" spans="1:15" x14ac:dyDescent="0.3">
      <c r="A150" s="18">
        <v>45075</v>
      </c>
      <c r="B150" s="7">
        <v>48.6</v>
      </c>
      <c r="C150" s="7">
        <v>8.1999999999999993</v>
      </c>
      <c r="D150" s="7">
        <v>16.964990488236573</v>
      </c>
      <c r="F150" s="7">
        <v>78.900000000000006</v>
      </c>
      <c r="G150" s="7">
        <v>83</v>
      </c>
      <c r="O150" s="12">
        <v>0.3</v>
      </c>
    </row>
    <row r="151" spans="1:15" x14ac:dyDescent="0.3">
      <c r="A151" s="18">
        <v>45076</v>
      </c>
      <c r="B151" s="7">
        <v>98.7</v>
      </c>
      <c r="C151" s="7">
        <v>10.4</v>
      </c>
      <c r="D151" s="7">
        <v>16.864921974506334</v>
      </c>
      <c r="F151" s="7">
        <v>58.8</v>
      </c>
      <c r="G151" s="7">
        <v>85</v>
      </c>
      <c r="O151" s="12">
        <v>0.5</v>
      </c>
    </row>
    <row r="152" spans="1:15" x14ac:dyDescent="0.3">
      <c r="A152" s="18">
        <v>45077</v>
      </c>
      <c r="B152" s="7">
        <v>103.4</v>
      </c>
      <c r="C152" s="7">
        <v>12.2</v>
      </c>
      <c r="D152" s="7">
        <v>16.76907898139655</v>
      </c>
      <c r="F152" s="7">
        <v>18.3</v>
      </c>
      <c r="G152" s="7">
        <v>96</v>
      </c>
      <c r="O152" s="12">
        <v>0.5</v>
      </c>
    </row>
    <row r="153" spans="1:15" x14ac:dyDescent="0.3">
      <c r="A153" s="18">
        <v>45078</v>
      </c>
      <c r="B153" s="7">
        <v>107.6</v>
      </c>
      <c r="C153" s="7">
        <v>15.4</v>
      </c>
      <c r="D153" s="7">
        <v>16.677483275418222</v>
      </c>
      <c r="F153" s="7">
        <v>81.400000000000006</v>
      </c>
      <c r="G153" s="7">
        <v>87</v>
      </c>
      <c r="O153" s="12">
        <v>0.6</v>
      </c>
    </row>
    <row r="154" spans="1:15" x14ac:dyDescent="0.3">
      <c r="A154" s="18">
        <v>45079</v>
      </c>
      <c r="B154" s="7">
        <v>136.1</v>
      </c>
      <c r="C154" s="7">
        <v>16.8</v>
      </c>
      <c r="D154" s="7">
        <v>16.59015533229427</v>
      </c>
      <c r="F154" s="7">
        <v>32.6</v>
      </c>
      <c r="G154" s="7">
        <v>90</v>
      </c>
      <c r="O154" s="12">
        <v>0.8</v>
      </c>
    </row>
    <row r="155" spans="1:15" x14ac:dyDescent="0.3">
      <c r="A155" s="18">
        <v>45080</v>
      </c>
      <c r="B155" s="7">
        <v>108.3</v>
      </c>
      <c r="C155" s="7">
        <v>17.399999999999999</v>
      </c>
      <c r="D155" s="7">
        <v>16.507114365368242</v>
      </c>
      <c r="F155" s="7">
        <v>46.9</v>
      </c>
      <c r="G155" s="7">
        <v>92</v>
      </c>
      <c r="O155" s="12">
        <v>0.7</v>
      </c>
    </row>
    <row r="156" spans="1:15" x14ac:dyDescent="0.3">
      <c r="A156" s="18">
        <v>45081</v>
      </c>
      <c r="B156" s="7">
        <v>88.6</v>
      </c>
      <c r="C156" s="7">
        <v>14.3</v>
      </c>
      <c r="D156" s="7">
        <v>16.428378353814153</v>
      </c>
      <c r="F156" s="7">
        <v>69.5</v>
      </c>
      <c r="G156" s="7">
        <v>90</v>
      </c>
      <c r="O156" s="12">
        <v>0.4</v>
      </c>
    </row>
    <row r="157" spans="1:15" x14ac:dyDescent="0.3">
      <c r="A157" s="18">
        <v>45082</v>
      </c>
      <c r="B157" s="7">
        <v>88.6</v>
      </c>
      <c r="C157" s="7">
        <v>10.3</v>
      </c>
      <c r="D157" s="7">
        <v>16.353964070503739</v>
      </c>
      <c r="F157" s="7">
        <v>64.5</v>
      </c>
      <c r="G157" s="7">
        <v>80</v>
      </c>
      <c r="O157" s="12">
        <v>0.5</v>
      </c>
    </row>
    <row r="158" spans="1:15" x14ac:dyDescent="0.3">
      <c r="A158" s="18">
        <v>45083</v>
      </c>
      <c r="B158" s="7">
        <v>105.2</v>
      </c>
      <c r="C158" s="7">
        <v>13.4</v>
      </c>
      <c r="D158" s="7">
        <v>16.283887109389745</v>
      </c>
      <c r="F158" s="7">
        <v>23.6</v>
      </c>
      <c r="G158" s="7">
        <v>90</v>
      </c>
      <c r="O158" s="12">
        <v>0.7</v>
      </c>
    </row>
    <row r="159" spans="1:15" x14ac:dyDescent="0.3">
      <c r="A159" s="18">
        <v>45084</v>
      </c>
      <c r="B159" s="7">
        <v>113.9</v>
      </c>
      <c r="C159" s="7">
        <v>16.8</v>
      </c>
      <c r="D159" s="7">
        <v>16.218161912266837</v>
      </c>
      <c r="F159" s="7">
        <v>48.2</v>
      </c>
      <c r="G159" s="7">
        <v>92</v>
      </c>
      <c r="O159" s="12">
        <v>0.6</v>
      </c>
    </row>
    <row r="160" spans="1:15" x14ac:dyDescent="0.3">
      <c r="A160" s="18">
        <v>45085</v>
      </c>
      <c r="B160" s="7">
        <v>238.6</v>
      </c>
      <c r="C160" s="7">
        <v>19.5</v>
      </c>
      <c r="D160" s="7">
        <v>16.156801794775426</v>
      </c>
      <c r="F160" s="7">
        <v>40</v>
      </c>
      <c r="G160" s="7">
        <v>89</v>
      </c>
      <c r="O160" s="12">
        <v>1.1000000000000001</v>
      </c>
    </row>
    <row r="161" spans="1:15" x14ac:dyDescent="0.3">
      <c r="A161" s="18">
        <v>45086</v>
      </c>
      <c r="B161" s="7">
        <v>97.2</v>
      </c>
      <c r="C161" s="7">
        <v>16.7</v>
      </c>
      <c r="D161" s="7">
        <v>16.099818971517905</v>
      </c>
      <c r="F161" s="7">
        <v>0</v>
      </c>
      <c r="G161" s="7">
        <v>83</v>
      </c>
      <c r="O161" s="12">
        <v>1.1000000000000001</v>
      </c>
    </row>
    <row r="162" spans="1:15" x14ac:dyDescent="0.3">
      <c r="A162" s="18">
        <v>45087</v>
      </c>
      <c r="B162" s="7">
        <v>190.2</v>
      </c>
      <c r="C162" s="7">
        <v>9.6999999999999993</v>
      </c>
      <c r="D162" s="7">
        <v>16.047224580161846</v>
      </c>
      <c r="F162" s="7">
        <v>0</v>
      </c>
      <c r="G162" s="7">
        <v>77</v>
      </c>
      <c r="O162" s="12">
        <v>1.3</v>
      </c>
    </row>
    <row r="163" spans="1:15" x14ac:dyDescent="0.3">
      <c r="A163" s="18">
        <v>45088</v>
      </c>
      <c r="B163" s="7">
        <v>166.5</v>
      </c>
      <c r="C163" s="7">
        <v>7.8</v>
      </c>
      <c r="D163" s="7">
        <v>15.999028704410042</v>
      </c>
      <c r="F163" s="7">
        <v>49.4</v>
      </c>
      <c r="G163" s="7">
        <v>74</v>
      </c>
      <c r="O163" s="12">
        <v>0.9</v>
      </c>
    </row>
    <row r="164" spans="1:15" x14ac:dyDescent="0.3">
      <c r="A164" s="18">
        <v>45089</v>
      </c>
      <c r="B164" s="7">
        <v>116.4</v>
      </c>
      <c r="C164" s="7">
        <v>5.6</v>
      </c>
      <c r="D164" s="7">
        <v>15.955240395723662</v>
      </c>
      <c r="F164" s="7">
        <v>75.2</v>
      </c>
      <c r="G164" s="7">
        <v>80</v>
      </c>
      <c r="O164" s="12">
        <v>0.3</v>
      </c>
    </row>
    <row r="165" spans="1:15" x14ac:dyDescent="0.3">
      <c r="A165" s="18">
        <v>45090</v>
      </c>
      <c r="B165" s="7">
        <v>123.6</v>
      </c>
      <c r="C165" s="7">
        <v>6.5</v>
      </c>
      <c r="D165" s="7">
        <v>15.915867693691272</v>
      </c>
      <c r="F165" s="7">
        <v>88.7</v>
      </c>
      <c r="G165" s="7">
        <v>79</v>
      </c>
      <c r="O165" s="12">
        <v>0.3</v>
      </c>
    </row>
    <row r="166" spans="1:15" x14ac:dyDescent="0.3">
      <c r="A166" s="18">
        <v>45091</v>
      </c>
      <c r="B166" s="7">
        <v>62.4</v>
      </c>
      <c r="C166" s="7">
        <v>5.9</v>
      </c>
      <c r="D166" s="7">
        <v>15.880917644943878</v>
      </c>
      <c r="F166" s="7">
        <v>86.7</v>
      </c>
      <c r="G166" s="7">
        <v>77</v>
      </c>
      <c r="O166" s="12">
        <v>0.2</v>
      </c>
    </row>
    <row r="167" spans="1:15" x14ac:dyDescent="0.3">
      <c r="A167" s="18">
        <v>45092</v>
      </c>
      <c r="B167" s="7">
        <v>65.8</v>
      </c>
      <c r="C167" s="7">
        <v>6.7</v>
      </c>
      <c r="D167" s="7">
        <v>15.850396320523876</v>
      </c>
      <c r="F167" s="7">
        <v>88.8</v>
      </c>
      <c r="G167" s="7">
        <v>81</v>
      </c>
      <c r="O167" s="12">
        <v>0.1</v>
      </c>
    </row>
    <row r="168" spans="1:15" x14ac:dyDescent="0.3">
      <c r="A168" s="18">
        <v>45093</v>
      </c>
      <c r="B168" s="7">
        <v>72.2</v>
      </c>
      <c r="C168" s="7">
        <v>6</v>
      </c>
      <c r="D168" s="7">
        <v>15.824308831624021</v>
      </c>
      <c r="F168" s="7">
        <v>50.6</v>
      </c>
      <c r="G168" s="7">
        <v>94</v>
      </c>
      <c r="O168" s="12">
        <v>0.1</v>
      </c>
    </row>
    <row r="169" spans="1:15" x14ac:dyDescent="0.3">
      <c r="A169" s="18">
        <v>45094</v>
      </c>
      <c r="B169" s="7">
        <v>153.30000000000001</v>
      </c>
      <c r="C169" s="7">
        <v>8.5</v>
      </c>
      <c r="D169" s="7">
        <v>15.802659343621343</v>
      </c>
      <c r="F169" s="7">
        <v>54.8</v>
      </c>
      <c r="G169" s="7">
        <v>84</v>
      </c>
      <c r="O169" s="12">
        <v>0.5</v>
      </c>
    </row>
    <row r="170" spans="1:15" x14ac:dyDescent="0.3">
      <c r="A170" s="18">
        <v>45095</v>
      </c>
      <c r="B170" s="7">
        <v>76.099999999999994</v>
      </c>
      <c r="C170" s="7">
        <v>8</v>
      </c>
      <c r="D170" s="7">
        <v>15.785451088339732</v>
      </c>
      <c r="F170" s="7">
        <v>31</v>
      </c>
      <c r="G170" s="7">
        <v>80</v>
      </c>
      <c r="O170" s="12">
        <v>0.6</v>
      </c>
    </row>
    <row r="171" spans="1:15" x14ac:dyDescent="0.3">
      <c r="A171" s="18">
        <v>45096</v>
      </c>
      <c r="B171" s="7">
        <v>104</v>
      </c>
      <c r="C171" s="7">
        <v>6.1</v>
      </c>
      <c r="D171" s="7">
        <v>15.772686374484977</v>
      </c>
      <c r="F171" s="7">
        <v>45.5</v>
      </c>
      <c r="G171" s="7">
        <v>88</v>
      </c>
      <c r="O171" s="12">
        <v>0.3</v>
      </c>
    </row>
    <row r="172" spans="1:15" x14ac:dyDescent="0.3">
      <c r="A172" s="18">
        <v>45097</v>
      </c>
      <c r="B172" s="7">
        <v>130.6</v>
      </c>
      <c r="C172" s="7">
        <v>12.2</v>
      </c>
      <c r="D172" s="7">
        <v>15.764366596204885</v>
      </c>
      <c r="F172" s="7">
        <v>37.200000000000003</v>
      </c>
      <c r="G172" s="7">
        <v>90</v>
      </c>
      <c r="O172" s="12">
        <v>0.5</v>
      </c>
    </row>
    <row r="173" spans="1:15" x14ac:dyDescent="0.3">
      <c r="A173" s="18">
        <v>45098</v>
      </c>
      <c r="B173" s="7">
        <v>81.900000000000006</v>
      </c>
      <c r="C173" s="7">
        <v>12.4</v>
      </c>
      <c r="D173" s="7">
        <v>15.760492239738037</v>
      </c>
      <c r="F173" s="7">
        <v>17.600000000000001</v>
      </c>
      <c r="G173" s="7">
        <v>94</v>
      </c>
      <c r="O173" s="12">
        <v>0.5</v>
      </c>
    </row>
    <row r="174" spans="1:15" x14ac:dyDescent="0.3">
      <c r="A174" s="18">
        <v>45099</v>
      </c>
      <c r="B174" s="7">
        <v>87.7</v>
      </c>
      <c r="C174" s="7">
        <v>11.8</v>
      </c>
      <c r="D174" s="7">
        <v>15.761062888124208</v>
      </c>
      <c r="F174" s="7">
        <v>43.4</v>
      </c>
      <c r="G174" s="7">
        <v>92</v>
      </c>
      <c r="O174" s="12">
        <v>0.4</v>
      </c>
    </row>
    <row r="175" spans="1:15" x14ac:dyDescent="0.3">
      <c r="A175" s="18">
        <v>45100</v>
      </c>
      <c r="B175" s="7">
        <v>61.4</v>
      </c>
      <c r="C175" s="7">
        <v>10.6</v>
      </c>
      <c r="D175" s="7">
        <v>15.766077223960206</v>
      </c>
      <c r="F175" s="7">
        <v>5.2</v>
      </c>
      <c r="G175" s="7">
        <v>94</v>
      </c>
      <c r="O175" s="12">
        <v>0.5</v>
      </c>
    </row>
    <row r="176" spans="1:15" x14ac:dyDescent="0.3">
      <c r="A176" s="18">
        <v>45101</v>
      </c>
      <c r="B176" s="7">
        <v>65.5</v>
      </c>
      <c r="C176" s="7">
        <v>12.5</v>
      </c>
      <c r="D176" s="7">
        <v>15.775533030195085</v>
      </c>
      <c r="F176" s="7">
        <v>0</v>
      </c>
      <c r="G176" s="7">
        <v>96</v>
      </c>
      <c r="O176" s="12">
        <v>0.5</v>
      </c>
    </row>
    <row r="177" spans="1:15" x14ac:dyDescent="0.3">
      <c r="A177" s="18">
        <v>45102</v>
      </c>
      <c r="B177" s="7">
        <v>83.8</v>
      </c>
      <c r="C177" s="7">
        <v>12.4</v>
      </c>
      <c r="D177" s="7">
        <v>15.789427188969164</v>
      </c>
      <c r="F177" s="7">
        <v>6.2</v>
      </c>
      <c r="G177" s="7">
        <v>94</v>
      </c>
      <c r="O177" s="12">
        <v>0.6</v>
      </c>
    </row>
    <row r="178" spans="1:15" x14ac:dyDescent="0.3">
      <c r="A178" s="18">
        <v>45103</v>
      </c>
      <c r="B178" s="7">
        <v>52.8</v>
      </c>
      <c r="C178" s="7">
        <v>13.1</v>
      </c>
      <c r="D178" s="7">
        <v>15.807755678511658</v>
      </c>
      <c r="F178" s="7">
        <v>0</v>
      </c>
      <c r="G178" s="7">
        <v>98</v>
      </c>
      <c r="O178" s="12">
        <v>0.5</v>
      </c>
    </row>
    <row r="179" spans="1:15" x14ac:dyDescent="0.3">
      <c r="A179" s="18">
        <v>45104</v>
      </c>
      <c r="B179" s="7">
        <v>108.4</v>
      </c>
      <c r="C179" s="7">
        <v>11.2</v>
      </c>
      <c r="D179" s="7">
        <v>15.830513568121914</v>
      </c>
      <c r="F179" s="7">
        <v>0</v>
      </c>
      <c r="G179" s="7">
        <v>92</v>
      </c>
      <c r="O179" s="12">
        <v>0.7</v>
      </c>
    </row>
    <row r="180" spans="1:15" x14ac:dyDescent="0.3">
      <c r="A180" s="18">
        <v>45105</v>
      </c>
      <c r="B180" s="7">
        <v>109.1</v>
      </c>
      <c r="C180" s="7">
        <v>11</v>
      </c>
      <c r="D180" s="7">
        <v>15.857695011269536</v>
      </c>
      <c r="F180" s="7">
        <v>89.8</v>
      </c>
      <c r="G180" s="7">
        <v>79</v>
      </c>
      <c r="O180" s="12">
        <v>0.4</v>
      </c>
    </row>
    <row r="181" spans="1:15" x14ac:dyDescent="0.3">
      <c r="A181" s="18">
        <v>45106</v>
      </c>
      <c r="B181" s="7">
        <v>79.5</v>
      </c>
      <c r="C181" s="7">
        <v>8.4</v>
      </c>
      <c r="D181" s="7">
        <v>15.889293236858265</v>
      </c>
      <c r="F181" s="7">
        <v>80.400000000000006</v>
      </c>
      <c r="G181" s="7">
        <v>85</v>
      </c>
      <c r="O181" s="12">
        <v>0.2</v>
      </c>
    </row>
    <row r="182" spans="1:15" x14ac:dyDescent="0.3">
      <c r="A182" s="18">
        <v>45107</v>
      </c>
      <c r="B182" s="7">
        <v>76.3</v>
      </c>
      <c r="C182" s="7">
        <v>8.4</v>
      </c>
      <c r="D182" s="7">
        <v>15.925300538708498</v>
      </c>
      <c r="F182" s="7">
        <v>79.3</v>
      </c>
      <c r="G182" s="7">
        <v>84</v>
      </c>
      <c r="O182" s="12">
        <v>0.2</v>
      </c>
    </row>
    <row r="183" spans="1:15" x14ac:dyDescent="0.3">
      <c r="A183" s="18">
        <v>45108</v>
      </c>
      <c r="B183" s="7">
        <v>128.5</v>
      </c>
      <c r="C183" s="7">
        <v>11.1</v>
      </c>
      <c r="D183" s="7">
        <v>15.965708263322265</v>
      </c>
      <c r="F183" s="7">
        <v>73</v>
      </c>
      <c r="G183" s="7">
        <v>86</v>
      </c>
      <c r="O183" s="12">
        <v>0.4</v>
      </c>
    </row>
    <row r="184" spans="1:15" x14ac:dyDescent="0.3">
      <c r="A184" s="18">
        <v>45109</v>
      </c>
      <c r="B184" s="7">
        <v>311.39999999999998</v>
      </c>
      <c r="C184" s="7">
        <v>13.7</v>
      </c>
      <c r="D184" s="7">
        <v>16.010506796003622</v>
      </c>
      <c r="F184" s="7">
        <v>69.900000000000006</v>
      </c>
      <c r="G184" s="7">
        <v>89</v>
      </c>
      <c r="O184" s="12">
        <v>0.7</v>
      </c>
    </row>
    <row r="185" spans="1:15" x14ac:dyDescent="0.3">
      <c r="A185" s="18">
        <v>45110</v>
      </c>
      <c r="B185" s="7">
        <v>190.9</v>
      </c>
      <c r="C185" s="7">
        <v>15.9</v>
      </c>
      <c r="D185" s="7">
        <v>16.059685545415963</v>
      </c>
      <c r="F185" s="7">
        <v>44.1</v>
      </c>
      <c r="G185" s="7">
        <v>90</v>
      </c>
      <c r="O185" s="12">
        <v>0.8</v>
      </c>
    </row>
    <row r="186" spans="1:15" x14ac:dyDescent="0.3">
      <c r="A186" s="18">
        <v>45111</v>
      </c>
      <c r="B186" s="7">
        <v>145.69999999999999</v>
      </c>
      <c r="C186" s="7">
        <v>17.600000000000001</v>
      </c>
      <c r="D186" s="7">
        <v>16.113232926665631</v>
      </c>
      <c r="F186" s="7">
        <v>43.1</v>
      </c>
      <c r="G186" s="7">
        <v>90</v>
      </c>
      <c r="O186" s="12">
        <v>0.8</v>
      </c>
    </row>
    <row r="187" spans="1:15" x14ac:dyDescent="0.3">
      <c r="A187" s="18">
        <v>45112</v>
      </c>
      <c r="B187" s="7">
        <v>161.30000000000001</v>
      </c>
      <c r="C187" s="7">
        <v>16.2</v>
      </c>
      <c r="D187" s="7">
        <v>16.171136343008953</v>
      </c>
      <c r="F187" s="7">
        <v>79.900000000000006</v>
      </c>
      <c r="G187" s="7">
        <v>92</v>
      </c>
      <c r="O187" s="12">
        <v>0.5</v>
      </c>
    </row>
    <row r="188" spans="1:15" x14ac:dyDescent="0.3">
      <c r="A188" s="18">
        <v>45113</v>
      </c>
      <c r="B188" s="7">
        <v>100.3</v>
      </c>
      <c r="C188" s="7">
        <v>12.7</v>
      </c>
      <c r="D188" s="7">
        <v>16.233382166286788</v>
      </c>
      <c r="F188" s="7">
        <v>1</v>
      </c>
      <c r="G188" s="7">
        <v>94</v>
      </c>
      <c r="O188" s="12">
        <v>0.6</v>
      </c>
    </row>
    <row r="189" spans="1:15" x14ac:dyDescent="0.3">
      <c r="A189" s="18">
        <v>45114</v>
      </c>
      <c r="B189" s="7">
        <v>145.69999999999999</v>
      </c>
      <c r="C189" s="7">
        <v>9.8000000000000007</v>
      </c>
      <c r="D189" s="7">
        <v>16.299955716197093</v>
      </c>
      <c r="F189" s="7">
        <v>89.9</v>
      </c>
      <c r="G189" s="7">
        <v>83</v>
      </c>
      <c r="O189" s="12">
        <v>0.4</v>
      </c>
    </row>
    <row r="190" spans="1:15" x14ac:dyDescent="0.3">
      <c r="A190" s="18">
        <v>45115</v>
      </c>
      <c r="B190" s="7">
        <v>143.1</v>
      </c>
      <c r="C190" s="7">
        <v>10.3</v>
      </c>
      <c r="D190" s="7">
        <v>16.370841238522132</v>
      </c>
      <c r="F190" s="7">
        <v>79.599999999999994</v>
      </c>
      <c r="G190" s="7">
        <v>82</v>
      </c>
      <c r="O190" s="12">
        <v>0.5</v>
      </c>
    </row>
    <row r="191" spans="1:15" x14ac:dyDescent="0.3">
      <c r="A191" s="18">
        <v>45116</v>
      </c>
      <c r="B191" s="7">
        <v>96.9</v>
      </c>
      <c r="C191" s="7">
        <v>12.6</v>
      </c>
      <c r="D191" s="7">
        <v>16.446021882431861</v>
      </c>
      <c r="F191" s="7">
        <v>39.799999999999997</v>
      </c>
      <c r="G191" s="7">
        <v>87</v>
      </c>
      <c r="O191" s="12">
        <v>0.6</v>
      </c>
    </row>
    <row r="192" spans="1:15" x14ac:dyDescent="0.3">
      <c r="A192" s="18">
        <v>45117</v>
      </c>
      <c r="B192" s="7">
        <v>98.1</v>
      </c>
      <c r="C192" s="7">
        <v>11.5</v>
      </c>
      <c r="D192" s="7">
        <v>16.525479676990173</v>
      </c>
      <c r="F192" s="7">
        <v>75.3</v>
      </c>
      <c r="G192" s="7">
        <v>82</v>
      </c>
      <c r="O192" s="12">
        <v>0.5</v>
      </c>
    </row>
    <row r="193" spans="1:15" x14ac:dyDescent="0.3">
      <c r="A193" s="18">
        <v>45118</v>
      </c>
      <c r="B193" s="7">
        <v>204.5</v>
      </c>
      <c r="C193" s="7">
        <v>9</v>
      </c>
      <c r="D193" s="7">
        <v>16.609195506994247</v>
      </c>
      <c r="F193" s="7">
        <v>34.5</v>
      </c>
      <c r="G193" s="7">
        <v>83</v>
      </c>
      <c r="O193" s="12">
        <v>0.9</v>
      </c>
    </row>
    <row r="194" spans="1:15" x14ac:dyDescent="0.3">
      <c r="A194" s="18">
        <v>45119</v>
      </c>
      <c r="B194" s="7">
        <v>235.6</v>
      </c>
      <c r="C194" s="7">
        <v>10</v>
      </c>
      <c r="D194" s="7">
        <v>16.697149088281083</v>
      </c>
      <c r="F194" s="7">
        <v>0</v>
      </c>
      <c r="G194" s="7">
        <v>89</v>
      </c>
      <c r="O194" s="12">
        <v>0.9</v>
      </c>
    </row>
    <row r="195" spans="1:15" x14ac:dyDescent="0.3">
      <c r="A195" s="18">
        <v>45120</v>
      </c>
      <c r="B195" s="7">
        <v>158.19999999999999</v>
      </c>
      <c r="C195" s="7">
        <v>10.199999999999999</v>
      </c>
      <c r="D195" s="7">
        <v>16.789318942637745</v>
      </c>
      <c r="F195" s="7">
        <v>16.2</v>
      </c>
      <c r="G195" s="7">
        <v>80</v>
      </c>
      <c r="O195" s="12">
        <v>1.1000000000000001</v>
      </c>
    </row>
    <row r="196" spans="1:15" x14ac:dyDescent="0.3">
      <c r="A196" s="18">
        <v>45121</v>
      </c>
      <c r="B196" s="7">
        <v>103.7</v>
      </c>
      <c r="C196" s="7">
        <v>6.7</v>
      </c>
      <c r="D196" s="7">
        <v>16.885682372454127</v>
      </c>
      <c r="F196" s="7">
        <v>75.8</v>
      </c>
      <c r="G196" s="7">
        <v>82</v>
      </c>
      <c r="O196" s="12">
        <v>0.4</v>
      </c>
    </row>
    <row r="197" spans="1:15" x14ac:dyDescent="0.3">
      <c r="A197" s="18">
        <v>45122</v>
      </c>
      <c r="B197" s="7">
        <v>120.3</v>
      </c>
      <c r="C197" s="7">
        <v>8.9</v>
      </c>
      <c r="D197" s="7">
        <v>16.98621543525859</v>
      </c>
      <c r="F197" s="7">
        <v>16.100000000000001</v>
      </c>
      <c r="G197" s="7">
        <v>84</v>
      </c>
      <c r="O197" s="12">
        <v>0.8</v>
      </c>
    </row>
    <row r="198" spans="1:15" x14ac:dyDescent="0.3">
      <c r="A198" s="18">
        <v>45123</v>
      </c>
      <c r="B198" s="7">
        <v>188.7</v>
      </c>
      <c r="C198" s="7">
        <v>7.3</v>
      </c>
      <c r="D198" s="7">
        <v>17.090892918277525</v>
      </c>
      <c r="F198" s="7">
        <v>82.6</v>
      </c>
      <c r="G198" s="7">
        <v>84</v>
      </c>
      <c r="O198" s="12">
        <v>0.5</v>
      </c>
    </row>
    <row r="199" spans="1:15" x14ac:dyDescent="0.3">
      <c r="A199" s="18">
        <v>45124</v>
      </c>
      <c r="B199" s="7">
        <v>121.5</v>
      </c>
      <c r="C199" s="7">
        <v>5.9</v>
      </c>
      <c r="D199" s="7">
        <v>17.199688313160358</v>
      </c>
      <c r="F199" s="7">
        <v>66.3</v>
      </c>
      <c r="G199" s="7">
        <v>82</v>
      </c>
      <c r="O199" s="12">
        <v>0.5</v>
      </c>
    </row>
    <row r="200" spans="1:15" x14ac:dyDescent="0.3">
      <c r="A200" s="18">
        <v>45125</v>
      </c>
      <c r="B200" s="7">
        <v>80.7</v>
      </c>
      <c r="C200" s="7">
        <v>4.9000000000000004</v>
      </c>
      <c r="D200" s="7">
        <v>17.312573791011019</v>
      </c>
      <c r="F200" s="7">
        <v>82.2</v>
      </c>
      <c r="G200" s="7">
        <v>83</v>
      </c>
      <c r="O200" s="12">
        <v>0.2</v>
      </c>
    </row>
    <row r="201" spans="1:15" x14ac:dyDescent="0.3">
      <c r="A201" s="18">
        <v>45126</v>
      </c>
      <c r="B201" s="7">
        <v>160.1</v>
      </c>
      <c r="C201" s="7">
        <v>6</v>
      </c>
      <c r="D201" s="7">
        <v>17.429520177866166</v>
      </c>
      <c r="F201" s="7">
        <v>72.099999999999994</v>
      </c>
      <c r="G201" s="7">
        <v>80</v>
      </c>
      <c r="O201" s="12">
        <v>0.6</v>
      </c>
    </row>
    <row r="202" spans="1:15" x14ac:dyDescent="0.3">
      <c r="A202" s="18">
        <v>45127</v>
      </c>
      <c r="B202" s="7">
        <v>209.4</v>
      </c>
      <c r="C202" s="7">
        <v>11.4</v>
      </c>
      <c r="D202" s="7">
        <v>17.550496930758808</v>
      </c>
      <c r="F202" s="7">
        <v>35</v>
      </c>
      <c r="G202" s="7">
        <v>87</v>
      </c>
      <c r="O202" s="12">
        <v>0.9</v>
      </c>
    </row>
    <row r="203" spans="1:15" x14ac:dyDescent="0.3">
      <c r="A203" s="18">
        <v>45128</v>
      </c>
      <c r="B203" s="7">
        <v>310.8</v>
      </c>
      <c r="C203" s="7">
        <v>19.5</v>
      </c>
      <c r="D203" s="7">
        <v>17.675472114504178</v>
      </c>
      <c r="F203" s="7">
        <v>59.8</v>
      </c>
      <c r="G203" s="7">
        <v>81</v>
      </c>
      <c r="O203" s="12">
        <v>1.9</v>
      </c>
    </row>
    <row r="204" spans="1:15" x14ac:dyDescent="0.3">
      <c r="A204" s="18">
        <v>45129</v>
      </c>
      <c r="B204" s="7">
        <v>289</v>
      </c>
      <c r="C204" s="7">
        <v>23.3</v>
      </c>
      <c r="D204" s="7">
        <v>17.804412379342068</v>
      </c>
      <c r="F204" s="7">
        <v>40.799999999999997</v>
      </c>
      <c r="G204" s="7">
        <v>72</v>
      </c>
      <c r="O204" s="12">
        <v>2.8</v>
      </c>
    </row>
    <row r="205" spans="1:15" x14ac:dyDescent="0.3">
      <c r="A205" s="18">
        <v>45130</v>
      </c>
      <c r="B205" s="7">
        <v>164.2</v>
      </c>
      <c r="C205" s="7">
        <v>11.8</v>
      </c>
      <c r="D205" s="7">
        <v>17.937282939566835</v>
      </c>
      <c r="F205" s="7">
        <v>60.5</v>
      </c>
      <c r="G205" s="7">
        <v>80</v>
      </c>
      <c r="O205" s="12">
        <v>1</v>
      </c>
    </row>
    <row r="206" spans="1:15" x14ac:dyDescent="0.3">
      <c r="A206" s="18">
        <v>45131</v>
      </c>
      <c r="B206" s="7">
        <v>114.4</v>
      </c>
      <c r="C206" s="7">
        <v>10</v>
      </c>
      <c r="D206" s="7">
        <v>18.074047553273171</v>
      </c>
      <c r="F206" s="7">
        <v>0</v>
      </c>
      <c r="G206" s="7">
        <v>81</v>
      </c>
      <c r="O206" s="12">
        <v>1.1000000000000001</v>
      </c>
    </row>
    <row r="207" spans="1:15" x14ac:dyDescent="0.3">
      <c r="A207" s="18">
        <v>45132</v>
      </c>
      <c r="B207" s="7">
        <v>178.3</v>
      </c>
      <c r="C207" s="7">
        <v>11.6</v>
      </c>
      <c r="D207" s="7">
        <v>18.214668503341358</v>
      </c>
      <c r="F207" s="7">
        <v>60.2</v>
      </c>
      <c r="G207" s="7">
        <v>85</v>
      </c>
      <c r="O207" s="12">
        <v>0.8</v>
      </c>
    </row>
    <row r="208" spans="1:15" x14ac:dyDescent="0.3">
      <c r="A208" s="18">
        <v>45133</v>
      </c>
      <c r="B208" s="7">
        <v>200.6</v>
      </c>
      <c r="C208" s="7">
        <v>12</v>
      </c>
      <c r="D208" s="7">
        <v>18.359106579781979</v>
      </c>
      <c r="F208" s="7">
        <v>23.6</v>
      </c>
      <c r="G208" s="7">
        <v>91</v>
      </c>
      <c r="O208" s="12">
        <v>0.8</v>
      </c>
    </row>
    <row r="209" spans="1:15" x14ac:dyDescent="0.3">
      <c r="A209" s="18">
        <v>45134</v>
      </c>
      <c r="B209" s="7">
        <v>43.5</v>
      </c>
      <c r="C209" s="7">
        <v>8.9</v>
      </c>
      <c r="D209" s="7">
        <v>18.507321063555146</v>
      </c>
      <c r="F209" s="7">
        <v>23.6</v>
      </c>
      <c r="G209" s="7">
        <v>87</v>
      </c>
      <c r="O209" s="12">
        <v>0.6</v>
      </c>
    </row>
    <row r="210" spans="1:15" x14ac:dyDescent="0.3">
      <c r="A210" s="18">
        <v>45135</v>
      </c>
      <c r="B210" s="7">
        <v>127.8</v>
      </c>
      <c r="C210" s="7">
        <v>8.5</v>
      </c>
      <c r="D210" s="7">
        <v>18.659269711974392</v>
      </c>
      <c r="F210" s="7">
        <v>42.1</v>
      </c>
      <c r="G210" s="7">
        <v>86</v>
      </c>
      <c r="O210" s="12">
        <v>0.7</v>
      </c>
    </row>
    <row r="211" spans="1:15" x14ac:dyDescent="0.3">
      <c r="A211" s="18">
        <v>45136</v>
      </c>
      <c r="B211" s="7">
        <v>185.5</v>
      </c>
      <c r="C211" s="7">
        <v>8.8000000000000007</v>
      </c>
      <c r="D211" s="7">
        <v>18.814908745800221</v>
      </c>
      <c r="F211" s="7">
        <v>63.5</v>
      </c>
      <c r="G211" s="7">
        <v>86</v>
      </c>
      <c r="O211" s="12">
        <v>0.7</v>
      </c>
    </row>
    <row r="212" spans="1:15" x14ac:dyDescent="0.3">
      <c r="A212" s="18">
        <v>45137</v>
      </c>
      <c r="B212" s="7">
        <v>121.2</v>
      </c>
      <c r="C212" s="7">
        <v>12.2</v>
      </c>
      <c r="D212" s="7">
        <v>18.974192838122569</v>
      </c>
      <c r="F212" s="7">
        <v>60.4</v>
      </c>
      <c r="G212" s="7">
        <v>82</v>
      </c>
      <c r="O212" s="12">
        <v>0.9</v>
      </c>
    </row>
    <row r="213" spans="1:15" x14ac:dyDescent="0.3">
      <c r="A213" s="18">
        <v>45138</v>
      </c>
      <c r="B213" s="7">
        <v>141.1</v>
      </c>
      <c r="C213" s="7">
        <v>13.3</v>
      </c>
      <c r="D213" s="7">
        <v>19.137075105125859</v>
      </c>
      <c r="F213" s="7">
        <v>59.3</v>
      </c>
      <c r="G213" s="7">
        <v>87</v>
      </c>
      <c r="O213" s="12">
        <v>0.9</v>
      </c>
    </row>
    <row r="214" spans="1:15" x14ac:dyDescent="0.3">
      <c r="A214" s="18">
        <v>45139</v>
      </c>
      <c r="B214" s="7">
        <v>140.6</v>
      </c>
      <c r="C214" s="7">
        <v>18.100000000000001</v>
      </c>
      <c r="D214" s="7">
        <v>19.303507098824074</v>
      </c>
      <c r="F214" s="7">
        <v>81.5</v>
      </c>
      <c r="G214" s="7">
        <v>85</v>
      </c>
      <c r="O214" s="12">
        <v>1.2</v>
      </c>
    </row>
    <row r="215" spans="1:15" x14ac:dyDescent="0.3">
      <c r="A215" s="18">
        <v>45140</v>
      </c>
      <c r="B215" s="7">
        <v>276.2</v>
      </c>
      <c r="C215" s="7">
        <v>19.2</v>
      </c>
      <c r="D215" s="7">
        <v>19.473438801847124</v>
      </c>
      <c r="F215" s="7">
        <v>76.400000000000006</v>
      </c>
      <c r="G215" s="7">
        <v>80</v>
      </c>
      <c r="O215" s="12">
        <v>1.9</v>
      </c>
    </row>
    <row r="216" spans="1:15" x14ac:dyDescent="0.3">
      <c r="A216" s="18">
        <v>45141</v>
      </c>
      <c r="B216" s="7">
        <v>124.6</v>
      </c>
      <c r="C216" s="7">
        <v>10.5</v>
      </c>
      <c r="D216" s="7">
        <v>19.646818624353447</v>
      </c>
      <c r="F216" s="7">
        <v>32.799999999999997</v>
      </c>
      <c r="G216" s="7">
        <v>66</v>
      </c>
      <c r="O216" s="12">
        <v>1.5</v>
      </c>
    </row>
    <row r="217" spans="1:15" x14ac:dyDescent="0.3">
      <c r="A217" s="18">
        <v>45142</v>
      </c>
      <c r="B217" s="7">
        <v>97.9</v>
      </c>
      <c r="C217" s="7">
        <v>8.4</v>
      </c>
      <c r="D217" s="7">
        <v>19.823593403137021</v>
      </c>
      <c r="F217" s="7">
        <v>91.3</v>
      </c>
      <c r="G217" s="7">
        <v>79</v>
      </c>
      <c r="O217" s="12">
        <v>0.7</v>
      </c>
    </row>
    <row r="218" spans="1:15" x14ac:dyDescent="0.3">
      <c r="A218" s="18">
        <v>45143</v>
      </c>
      <c r="B218" s="7">
        <v>154.80000000000001</v>
      </c>
      <c r="C218" s="7">
        <v>9.6</v>
      </c>
      <c r="D218" s="7">
        <v>20.003708402990476</v>
      </c>
      <c r="F218" s="7">
        <v>93</v>
      </c>
      <c r="G218" s="7">
        <v>76</v>
      </c>
      <c r="O218" s="12">
        <v>1</v>
      </c>
    </row>
    <row r="219" spans="1:15" x14ac:dyDescent="0.3">
      <c r="A219" s="18">
        <v>45144</v>
      </c>
      <c r="B219" s="7">
        <v>226.9</v>
      </c>
      <c r="C219" s="7">
        <v>15.5</v>
      </c>
      <c r="D219" s="7">
        <v>20.187107320379045</v>
      </c>
      <c r="F219" s="7">
        <v>43</v>
      </c>
      <c r="G219" s="7">
        <v>85</v>
      </c>
      <c r="O219" s="12">
        <v>1.4</v>
      </c>
    </row>
    <row r="220" spans="1:15" x14ac:dyDescent="0.3">
      <c r="A220" s="18">
        <v>45145</v>
      </c>
      <c r="B220" s="7">
        <v>156.80000000000001</v>
      </c>
      <c r="C220" s="7">
        <v>8.6999999999999993</v>
      </c>
      <c r="D220" s="7">
        <v>20.373732289473168</v>
      </c>
      <c r="F220" s="7">
        <v>91.5</v>
      </c>
      <c r="G220" s="7">
        <v>71</v>
      </c>
      <c r="O220" s="12">
        <v>1.1000000000000001</v>
      </c>
    </row>
    <row r="221" spans="1:15" x14ac:dyDescent="0.3">
      <c r="A221" s="18">
        <v>45146</v>
      </c>
      <c r="B221" s="7">
        <v>175.8</v>
      </c>
      <c r="C221" s="7">
        <v>8.5</v>
      </c>
      <c r="D221" s="7">
        <v>20.563523890580836</v>
      </c>
      <c r="F221" s="7">
        <v>94.1</v>
      </c>
      <c r="G221" s="7">
        <v>79</v>
      </c>
      <c r="O221" s="12">
        <v>1</v>
      </c>
    </row>
    <row r="222" spans="1:15" x14ac:dyDescent="0.3">
      <c r="A222" s="18">
        <v>45147</v>
      </c>
      <c r="B222" s="7">
        <v>154</v>
      </c>
      <c r="C222" s="7">
        <v>13</v>
      </c>
      <c r="D222" s="7">
        <v>20.756421161013293</v>
      </c>
      <c r="F222" s="7">
        <v>59.7</v>
      </c>
      <c r="G222" s="7">
        <v>84</v>
      </c>
      <c r="O222" s="12">
        <v>1.1000000000000001</v>
      </c>
    </row>
    <row r="223" spans="1:15" x14ac:dyDescent="0.3">
      <c r="A223" s="18">
        <v>45148</v>
      </c>
      <c r="B223" s="7">
        <v>150.69999999999999</v>
      </c>
      <c r="C223" s="7">
        <v>15.1</v>
      </c>
      <c r="D223" s="7">
        <v>20.952361608411309</v>
      </c>
      <c r="F223" s="7">
        <v>36.9</v>
      </c>
      <c r="G223" s="7">
        <v>89</v>
      </c>
      <c r="O223" s="12">
        <v>1.1000000000000001</v>
      </c>
    </row>
    <row r="224" spans="1:15" x14ac:dyDescent="0.3">
      <c r="A224" s="18">
        <v>45149</v>
      </c>
      <c r="B224" s="7">
        <v>261.89999999999998</v>
      </c>
      <c r="C224" s="7">
        <v>13.3</v>
      </c>
      <c r="D224" s="7">
        <v>21.151281226551458</v>
      </c>
      <c r="F224" s="7">
        <v>90.5</v>
      </c>
      <c r="G224" s="7">
        <v>71</v>
      </c>
      <c r="O224" s="12">
        <v>2</v>
      </c>
    </row>
    <row r="225" spans="1:15" x14ac:dyDescent="0.3">
      <c r="A225" s="18">
        <v>45150</v>
      </c>
      <c r="B225" s="7">
        <v>224</v>
      </c>
      <c r="C225" s="7">
        <v>8.1</v>
      </c>
      <c r="D225" s="7">
        <v>21.353114513645334</v>
      </c>
      <c r="F225" s="7">
        <v>97.7</v>
      </c>
      <c r="G225" s="7">
        <v>58</v>
      </c>
      <c r="O225" s="12">
        <v>1.8</v>
      </c>
    </row>
    <row r="226" spans="1:15" x14ac:dyDescent="0.3">
      <c r="A226" s="18">
        <v>45151</v>
      </c>
      <c r="B226" s="7">
        <v>182.9</v>
      </c>
      <c r="C226" s="7">
        <v>7.4</v>
      </c>
      <c r="D226" s="7">
        <v>21.557794493137408</v>
      </c>
      <c r="F226" s="7">
        <v>80.599999999999994</v>
      </c>
      <c r="G226" s="7">
        <v>62</v>
      </c>
      <c r="O226" s="12">
        <v>1.6</v>
      </c>
    </row>
    <row r="227" spans="1:15" x14ac:dyDescent="0.3">
      <c r="A227" s="18">
        <v>45152</v>
      </c>
      <c r="B227" s="7">
        <v>175.7</v>
      </c>
      <c r="C227" s="7">
        <v>13.4</v>
      </c>
      <c r="D227" s="7">
        <v>21.765252737000122</v>
      </c>
      <c r="F227" s="7">
        <v>79.400000000000006</v>
      </c>
      <c r="G227" s="7">
        <v>57</v>
      </c>
      <c r="O227" s="12">
        <v>2.2000000000000002</v>
      </c>
    </row>
    <row r="228" spans="1:15" x14ac:dyDescent="0.3">
      <c r="A228" s="18">
        <v>45153</v>
      </c>
      <c r="B228" s="7">
        <v>203.9</v>
      </c>
      <c r="C228" s="7">
        <v>17.3</v>
      </c>
      <c r="D228" s="7">
        <v>21.975419391517956</v>
      </c>
      <c r="F228" s="7">
        <v>79.099999999999994</v>
      </c>
      <c r="G228" s="7">
        <v>61</v>
      </c>
      <c r="O228" s="12">
        <v>2.6</v>
      </c>
    </row>
    <row r="229" spans="1:15" x14ac:dyDescent="0.3">
      <c r="A229" s="18">
        <v>45154</v>
      </c>
      <c r="B229" s="7">
        <v>232.1</v>
      </c>
      <c r="C229" s="7">
        <v>19.2</v>
      </c>
      <c r="D229" s="7">
        <v>22.188223205545395</v>
      </c>
      <c r="F229" s="7">
        <v>22.3</v>
      </c>
      <c r="G229" s="7">
        <v>77</v>
      </c>
      <c r="O229" s="12">
        <v>2.2000000000000002</v>
      </c>
    </row>
    <row r="230" spans="1:15" x14ac:dyDescent="0.3">
      <c r="A230" s="18">
        <v>45155</v>
      </c>
      <c r="B230" s="7">
        <v>215.9</v>
      </c>
      <c r="C230" s="7">
        <v>14.9</v>
      </c>
      <c r="D230" s="7">
        <v>22.403591561216643</v>
      </c>
      <c r="F230" s="7">
        <v>0</v>
      </c>
      <c r="G230" s="7">
        <v>98</v>
      </c>
      <c r="O230" s="12">
        <v>0.8</v>
      </c>
    </row>
    <row r="231" spans="1:15" x14ac:dyDescent="0.3">
      <c r="A231" s="18">
        <v>45156</v>
      </c>
      <c r="B231" s="7">
        <v>224.5</v>
      </c>
      <c r="C231" s="7">
        <v>12.3</v>
      </c>
      <c r="D231" s="7">
        <v>22.621450507078492</v>
      </c>
      <c r="F231" s="7">
        <v>24.9</v>
      </c>
      <c r="G231" s="7">
        <v>89</v>
      </c>
      <c r="O231" s="12">
        <v>1.2</v>
      </c>
    </row>
    <row r="232" spans="1:15" x14ac:dyDescent="0.3">
      <c r="A232" s="18">
        <v>45157</v>
      </c>
      <c r="B232" s="7">
        <v>292.5</v>
      </c>
      <c r="C232" s="7">
        <v>9.5</v>
      </c>
      <c r="D232" s="7">
        <v>22.841724793610965</v>
      </c>
      <c r="F232" s="7">
        <v>89.2</v>
      </c>
      <c r="G232" s="7">
        <v>65</v>
      </c>
      <c r="O232" s="12">
        <v>2.2000000000000002</v>
      </c>
    </row>
    <row r="233" spans="1:15" x14ac:dyDescent="0.3">
      <c r="A233" s="18">
        <v>45158</v>
      </c>
      <c r="B233" s="7">
        <v>148.9</v>
      </c>
      <c r="C233" s="7">
        <v>8.6999999999999993</v>
      </c>
      <c r="D233" s="7">
        <v>23.06433791109362</v>
      </c>
      <c r="F233" s="7">
        <v>53.2</v>
      </c>
      <c r="G233" s="7">
        <v>83</v>
      </c>
      <c r="O233" s="12">
        <v>1.1000000000000001</v>
      </c>
    </row>
    <row r="234" spans="1:15" x14ac:dyDescent="0.3">
      <c r="A234" s="18">
        <v>45159</v>
      </c>
      <c r="B234" s="7">
        <v>250.2</v>
      </c>
      <c r="C234" s="7">
        <v>11</v>
      </c>
      <c r="D234" s="7">
        <v>23.289212129769595</v>
      </c>
      <c r="F234" s="7">
        <v>31.1</v>
      </c>
      <c r="G234" s="7">
        <v>85</v>
      </c>
      <c r="O234" s="12">
        <v>1.4</v>
      </c>
    </row>
    <row r="235" spans="1:15" x14ac:dyDescent="0.3">
      <c r="A235" s="18">
        <v>45160</v>
      </c>
      <c r="B235" s="7">
        <v>130.5</v>
      </c>
      <c r="C235" s="7">
        <v>12.7</v>
      </c>
      <c r="D235" s="7">
        <v>23.51626854225243</v>
      </c>
      <c r="F235" s="7">
        <v>60.2</v>
      </c>
      <c r="G235" s="7">
        <v>87</v>
      </c>
      <c r="O235" s="12">
        <v>1.2</v>
      </c>
    </row>
    <row r="236" spans="1:15" x14ac:dyDescent="0.3">
      <c r="A236" s="18">
        <v>45161</v>
      </c>
      <c r="B236" s="7">
        <v>97.4</v>
      </c>
      <c r="C236" s="7">
        <v>9.9</v>
      </c>
      <c r="D236" s="7">
        <v>23.745427108115283</v>
      </c>
      <c r="F236" s="7">
        <v>19.100000000000001</v>
      </c>
      <c r="G236" s="7">
        <v>87</v>
      </c>
      <c r="O236" s="12">
        <v>1.1000000000000001</v>
      </c>
    </row>
    <row r="237" spans="1:15" x14ac:dyDescent="0.3">
      <c r="A237" s="18">
        <v>45162</v>
      </c>
      <c r="B237" s="7">
        <v>103.1</v>
      </c>
      <c r="C237" s="7">
        <v>10.4</v>
      </c>
      <c r="D237" s="7">
        <v>23.97660670059577</v>
      </c>
      <c r="F237" s="7">
        <v>69.7</v>
      </c>
      <c r="G237" s="7">
        <v>71</v>
      </c>
      <c r="O237" s="12">
        <v>1.5</v>
      </c>
    </row>
    <row r="238" spans="1:15" x14ac:dyDescent="0.3">
      <c r="A238" s="18">
        <v>45163</v>
      </c>
      <c r="B238" s="7">
        <v>124.8</v>
      </c>
      <c r="C238" s="7">
        <v>9</v>
      </c>
      <c r="D238" s="7">
        <v>24.209725155343964</v>
      </c>
      <c r="F238" s="7">
        <v>88.4</v>
      </c>
      <c r="G238" s="7">
        <v>67</v>
      </c>
      <c r="O238" s="12">
        <v>1.5</v>
      </c>
    </row>
    <row r="239" spans="1:15" x14ac:dyDescent="0.3">
      <c r="A239" s="18">
        <v>45164</v>
      </c>
      <c r="B239" s="7">
        <v>100.2</v>
      </c>
      <c r="C239" s="7">
        <v>7.1</v>
      </c>
      <c r="D239" s="7">
        <v>24.444699321135555</v>
      </c>
      <c r="F239" s="7">
        <v>91.8</v>
      </c>
      <c r="G239" s="7">
        <v>75</v>
      </c>
      <c r="O239" s="12">
        <v>1.2</v>
      </c>
    </row>
    <row r="240" spans="1:15" x14ac:dyDescent="0.3">
      <c r="A240" s="18">
        <v>45165</v>
      </c>
      <c r="B240" s="7">
        <v>123.4</v>
      </c>
      <c r="C240" s="7">
        <v>6</v>
      </c>
      <c r="D240" s="7">
        <v>24.681445112466911</v>
      </c>
      <c r="F240" s="7">
        <v>79.8</v>
      </c>
      <c r="G240" s="7">
        <v>79</v>
      </c>
      <c r="O240" s="12">
        <v>1.1000000000000001</v>
      </c>
    </row>
    <row r="241" spans="1:15" x14ac:dyDescent="0.3">
      <c r="A241" s="18">
        <v>45166</v>
      </c>
      <c r="B241" s="7">
        <v>153.5</v>
      </c>
      <c r="C241" s="7">
        <v>7.4</v>
      </c>
      <c r="D241" s="7">
        <v>24.919877563942894</v>
      </c>
      <c r="F241" s="7">
        <v>92.1</v>
      </c>
      <c r="G241" s="7">
        <v>70</v>
      </c>
      <c r="O241" s="12">
        <v>1.5</v>
      </c>
    </row>
    <row r="242" spans="1:15" x14ac:dyDescent="0.3">
      <c r="A242" s="18">
        <v>45167</v>
      </c>
      <c r="B242" s="7">
        <v>113.4</v>
      </c>
      <c r="C242" s="7">
        <v>9.3000000000000007</v>
      </c>
      <c r="D242" s="7">
        <v>25.159910886364518</v>
      </c>
      <c r="F242" s="7">
        <v>67.7</v>
      </c>
      <c r="G242" s="7">
        <v>79</v>
      </c>
      <c r="O242" s="12">
        <v>1.3</v>
      </c>
    </row>
    <row r="243" spans="1:15" x14ac:dyDescent="0.3">
      <c r="A243" s="18">
        <v>45168</v>
      </c>
      <c r="B243" s="7">
        <v>124.6</v>
      </c>
      <c r="C243" s="7">
        <v>12.3</v>
      </c>
      <c r="D243" s="7">
        <v>25.401458524417286</v>
      </c>
      <c r="F243" s="7">
        <v>84.4</v>
      </c>
      <c r="G243" s="7">
        <v>79</v>
      </c>
      <c r="O243" s="12">
        <v>1.6</v>
      </c>
    </row>
    <row r="244" spans="1:15" x14ac:dyDescent="0.3">
      <c r="A244" s="18">
        <v>45169</v>
      </c>
      <c r="B244" s="7">
        <v>173.6</v>
      </c>
      <c r="C244" s="7">
        <v>11.8</v>
      </c>
      <c r="D244" s="7">
        <v>25.644433215857909</v>
      </c>
      <c r="F244" s="7">
        <v>80.599999999999994</v>
      </c>
      <c r="G244" s="7">
        <v>73</v>
      </c>
      <c r="O244" s="12">
        <v>1.9</v>
      </c>
    </row>
    <row r="245" spans="1:15" x14ac:dyDescent="0.3">
      <c r="A245" s="18">
        <v>45170</v>
      </c>
      <c r="B245" s="7">
        <v>143.5</v>
      </c>
      <c r="C245" s="7">
        <v>15</v>
      </c>
      <c r="D245" s="7">
        <v>25.888747052091961</v>
      </c>
      <c r="F245" s="7">
        <v>66.2</v>
      </c>
      <c r="G245" s="7">
        <v>66</v>
      </c>
      <c r="O245" s="12">
        <v>2.2999999999999998</v>
      </c>
    </row>
    <row r="246" spans="1:15" x14ac:dyDescent="0.3">
      <c r="A246" s="18">
        <v>45171</v>
      </c>
      <c r="B246" s="7">
        <v>242.3</v>
      </c>
      <c r="C246" s="7">
        <v>14.7</v>
      </c>
      <c r="D246" s="7">
        <v>26.134311540031185</v>
      </c>
      <c r="F246" s="7">
        <v>47.5</v>
      </c>
      <c r="G246" s="7">
        <v>82</v>
      </c>
      <c r="O246" s="12">
        <v>2</v>
      </c>
    </row>
    <row r="247" spans="1:15" x14ac:dyDescent="0.3">
      <c r="A247" s="18">
        <v>45172</v>
      </c>
      <c r="B247" s="7">
        <v>255</v>
      </c>
      <c r="C247" s="7">
        <v>11.9</v>
      </c>
      <c r="D247" s="7">
        <v>26.381037665115837</v>
      </c>
      <c r="F247" s="7">
        <v>0</v>
      </c>
      <c r="G247" s="7">
        <v>88</v>
      </c>
      <c r="O247" s="12">
        <v>1.5</v>
      </c>
    </row>
    <row r="248" spans="1:15" x14ac:dyDescent="0.3">
      <c r="A248" s="18">
        <v>45173</v>
      </c>
      <c r="B248" s="7">
        <v>246.3</v>
      </c>
      <c r="C248" s="7">
        <v>11</v>
      </c>
      <c r="D248" s="7">
        <v>26.628835955383373</v>
      </c>
      <c r="F248" s="7">
        <v>44.6</v>
      </c>
      <c r="G248" s="7">
        <v>82</v>
      </c>
      <c r="O248" s="12">
        <v>1.8</v>
      </c>
    </row>
    <row r="249" spans="1:15" x14ac:dyDescent="0.3">
      <c r="A249" s="18">
        <v>45174</v>
      </c>
      <c r="B249" s="7">
        <v>160.80000000000001</v>
      </c>
      <c r="C249" s="7">
        <v>8.3000000000000007</v>
      </c>
      <c r="D249" s="7">
        <v>26.877616546462257</v>
      </c>
      <c r="F249" s="7">
        <v>61</v>
      </c>
      <c r="G249" s="7">
        <v>72</v>
      </c>
      <c r="O249" s="12">
        <v>1.8</v>
      </c>
    </row>
    <row r="250" spans="1:15" x14ac:dyDescent="0.3">
      <c r="A250" s="18">
        <v>45175</v>
      </c>
      <c r="B250" s="7">
        <v>314.3</v>
      </c>
      <c r="C250" s="7">
        <v>9.6999999999999993</v>
      </c>
      <c r="D250" s="7">
        <v>27.127289247366413</v>
      </c>
      <c r="F250" s="7">
        <v>54.7</v>
      </c>
      <c r="G250" s="7">
        <v>70</v>
      </c>
      <c r="O250" s="12">
        <v>2.5</v>
      </c>
    </row>
    <row r="251" spans="1:15" x14ac:dyDescent="0.3">
      <c r="A251" s="18">
        <v>45176</v>
      </c>
      <c r="B251" s="7">
        <v>199.2</v>
      </c>
      <c r="C251" s="7">
        <v>14.5</v>
      </c>
      <c r="D251" s="7">
        <v>27.377763606963263</v>
      </c>
      <c r="F251" s="7">
        <v>0</v>
      </c>
      <c r="G251" s="7">
        <v>93</v>
      </c>
      <c r="O251" s="12">
        <v>1.3</v>
      </c>
    </row>
    <row r="252" spans="1:15" x14ac:dyDescent="0.3">
      <c r="A252" s="18">
        <v>45177</v>
      </c>
      <c r="B252" s="7">
        <v>131.69999999999999</v>
      </c>
      <c r="C252" s="7">
        <v>11.8</v>
      </c>
      <c r="D252" s="7">
        <v>27.628948980986625</v>
      </c>
      <c r="F252" s="7">
        <v>89.8</v>
      </c>
      <c r="G252" s="7">
        <v>87</v>
      </c>
      <c r="O252" s="12">
        <v>1.6</v>
      </c>
    </row>
    <row r="253" spans="1:15" x14ac:dyDescent="0.3">
      <c r="A253" s="18">
        <v>45178</v>
      </c>
      <c r="B253" s="7">
        <v>118.9</v>
      </c>
      <c r="C253" s="7">
        <v>13.5</v>
      </c>
      <c r="D253" s="7">
        <v>27.880754599462922</v>
      </c>
      <c r="F253" s="7">
        <v>80</v>
      </c>
      <c r="G253" s="7">
        <v>76</v>
      </c>
      <c r="O253" s="12">
        <v>2</v>
      </c>
    </row>
    <row r="254" spans="1:15" x14ac:dyDescent="0.3">
      <c r="A254" s="18">
        <v>45179</v>
      </c>
      <c r="B254" s="7">
        <v>172.4</v>
      </c>
      <c r="C254" s="7">
        <v>13.8</v>
      </c>
      <c r="D254" s="7">
        <v>28.133089634418873</v>
      </c>
      <c r="F254" s="7">
        <v>61.7</v>
      </c>
      <c r="G254" s="7">
        <v>82</v>
      </c>
      <c r="O254" s="12">
        <v>2</v>
      </c>
    </row>
    <row r="255" spans="1:15" x14ac:dyDescent="0.3">
      <c r="A255" s="18">
        <v>45180</v>
      </c>
      <c r="B255" s="7">
        <v>221.6</v>
      </c>
      <c r="C255" s="7">
        <v>14.8</v>
      </c>
      <c r="D255" s="7">
        <v>28.385863267736319</v>
      </c>
      <c r="F255" s="7">
        <v>8.6</v>
      </c>
      <c r="G255" s="7">
        <v>97</v>
      </c>
      <c r="O255" s="12">
        <v>1.2</v>
      </c>
    </row>
    <row r="256" spans="1:15" x14ac:dyDescent="0.3">
      <c r="A256" s="18">
        <v>45181</v>
      </c>
      <c r="B256" s="7">
        <v>120.2</v>
      </c>
      <c r="C256" s="7">
        <v>11.6</v>
      </c>
      <c r="D256" s="7">
        <v>28.638984759019756</v>
      </c>
      <c r="F256" s="7">
        <v>69.099999999999994</v>
      </c>
      <c r="G256" s="7">
        <v>71</v>
      </c>
      <c r="O256" s="12">
        <v>2.1</v>
      </c>
    </row>
    <row r="257" spans="1:15" x14ac:dyDescent="0.3">
      <c r="A257" s="18">
        <v>45182</v>
      </c>
      <c r="B257" s="7">
        <v>120.2</v>
      </c>
      <c r="C257" s="7">
        <v>9.6</v>
      </c>
      <c r="D257" s="7">
        <v>28.892363513341916</v>
      </c>
      <c r="F257" s="7">
        <v>73.900000000000006</v>
      </c>
      <c r="G257" s="7">
        <v>77</v>
      </c>
      <c r="O257" s="12">
        <v>1.8</v>
      </c>
    </row>
    <row r="258" spans="1:15" x14ac:dyDescent="0.3">
      <c r="A258" s="18">
        <v>45183</v>
      </c>
      <c r="B258" s="7">
        <v>174.1</v>
      </c>
      <c r="C258" s="7">
        <v>10.1</v>
      </c>
      <c r="D258" s="7">
        <v>29.145909148731576</v>
      </c>
      <c r="F258" s="7">
        <v>89.8</v>
      </c>
      <c r="G258" s="7">
        <v>70</v>
      </c>
      <c r="O258" s="12">
        <v>2.2999999999999998</v>
      </c>
    </row>
    <row r="259" spans="1:15" x14ac:dyDescent="0.3">
      <c r="A259" s="18">
        <v>45184</v>
      </c>
      <c r="B259" s="7">
        <v>317.7</v>
      </c>
      <c r="C259" s="7">
        <v>16.3</v>
      </c>
      <c r="D259" s="7">
        <v>29.399531563269139</v>
      </c>
      <c r="F259" s="7">
        <v>80.2</v>
      </c>
      <c r="G259" s="7">
        <v>62</v>
      </c>
      <c r="O259" s="12">
        <v>4</v>
      </c>
    </row>
    <row r="260" spans="1:15" x14ac:dyDescent="0.3">
      <c r="A260" s="18">
        <v>45185</v>
      </c>
      <c r="B260" s="7">
        <v>185.3</v>
      </c>
      <c r="C260" s="7">
        <v>17.600000000000001</v>
      </c>
      <c r="D260" s="7">
        <v>29.653141001655541</v>
      </c>
      <c r="F260" s="7">
        <v>83.3</v>
      </c>
      <c r="G260" s="7">
        <v>67</v>
      </c>
      <c r="O260" s="12">
        <v>3.2</v>
      </c>
    </row>
    <row r="261" spans="1:15" x14ac:dyDescent="0.3">
      <c r="A261" s="18">
        <v>45186</v>
      </c>
      <c r="B261" s="7">
        <v>289.7</v>
      </c>
      <c r="C261" s="7">
        <v>14.9</v>
      </c>
      <c r="D261" s="7">
        <v>29.90664812112092</v>
      </c>
      <c r="F261" s="7">
        <v>8.4</v>
      </c>
      <c r="G261" s="7">
        <v>77</v>
      </c>
      <c r="O261" s="12">
        <v>2.5</v>
      </c>
    </row>
    <row r="262" spans="1:15" x14ac:dyDescent="0.3">
      <c r="A262" s="18">
        <v>45187</v>
      </c>
      <c r="B262" s="7">
        <v>191.5</v>
      </c>
      <c r="C262" s="7">
        <v>12.4</v>
      </c>
      <c r="D262" s="7">
        <v>30.159964056541508</v>
      </c>
      <c r="F262" s="7">
        <v>50.2</v>
      </c>
      <c r="G262" s="7">
        <v>78</v>
      </c>
      <c r="O262" s="12">
        <v>2.2000000000000002</v>
      </c>
    </row>
    <row r="263" spans="1:15" x14ac:dyDescent="0.3">
      <c r="A263" s="18">
        <v>45188</v>
      </c>
      <c r="B263" s="7">
        <v>248</v>
      </c>
      <c r="C263" s="7">
        <v>12.9</v>
      </c>
      <c r="D263" s="7">
        <v>30.41300048463404</v>
      </c>
      <c r="F263" s="7">
        <v>58.4</v>
      </c>
      <c r="G263" s="7">
        <v>83</v>
      </c>
      <c r="O263" s="12">
        <v>2.2000000000000002</v>
      </c>
    </row>
    <row r="264" spans="1:15" x14ac:dyDescent="0.3">
      <c r="A264" s="18">
        <v>45189</v>
      </c>
      <c r="B264" s="7">
        <v>183.9</v>
      </c>
      <c r="C264" s="7">
        <v>15.6</v>
      </c>
      <c r="D264" s="7">
        <v>30.6656696870999</v>
      </c>
      <c r="F264" s="7">
        <v>21.6</v>
      </c>
      <c r="G264" s="7">
        <v>89</v>
      </c>
      <c r="O264" s="12">
        <v>1.8</v>
      </c>
    </row>
    <row r="265" spans="1:15" x14ac:dyDescent="0.3">
      <c r="A265" s="18">
        <v>45190</v>
      </c>
      <c r="B265" s="7">
        <v>151.30000000000001</v>
      </c>
      <c r="C265" s="7">
        <v>16.899999999999999</v>
      </c>
      <c r="D265" s="7">
        <v>30.917884612593209</v>
      </c>
      <c r="F265" s="7">
        <v>5</v>
      </c>
      <c r="G265" s="7">
        <v>94</v>
      </c>
      <c r="O265" s="12">
        <v>1.5</v>
      </c>
    </row>
    <row r="266" spans="1:15" x14ac:dyDescent="0.3">
      <c r="A266" s="18">
        <v>45191</v>
      </c>
      <c r="B266" s="7">
        <v>221.5</v>
      </c>
      <c r="C266" s="7">
        <v>12.4</v>
      </c>
      <c r="D266" s="7">
        <v>31.169558937389951</v>
      </c>
      <c r="F266" s="7">
        <v>41.3</v>
      </c>
      <c r="G266" s="7">
        <v>89</v>
      </c>
      <c r="O266" s="12">
        <v>1.8</v>
      </c>
    </row>
    <row r="267" spans="1:15" x14ac:dyDescent="0.3">
      <c r="A267" s="18">
        <v>45192</v>
      </c>
      <c r="B267" s="7">
        <v>145.69999999999999</v>
      </c>
      <c r="C267" s="7">
        <v>13.7</v>
      </c>
      <c r="D267" s="7">
        <v>31.4206071246387</v>
      </c>
      <c r="F267" s="7">
        <v>29.7</v>
      </c>
      <c r="G267" s="7">
        <v>87</v>
      </c>
      <c r="O267" s="12">
        <v>1.8</v>
      </c>
    </row>
    <row r="268" spans="1:15" x14ac:dyDescent="0.3">
      <c r="A268" s="18">
        <v>45193</v>
      </c>
      <c r="B268" s="7">
        <v>172.2</v>
      </c>
      <c r="C268" s="7">
        <v>12.6</v>
      </c>
      <c r="D268" s="7">
        <v>31.670944482076763</v>
      </c>
      <c r="F268" s="7">
        <v>24.6</v>
      </c>
      <c r="G268" s="7">
        <v>84</v>
      </c>
      <c r="O268" s="12">
        <v>1.9</v>
      </c>
    </row>
    <row r="269" spans="1:15" x14ac:dyDescent="0.3">
      <c r="A269" s="18">
        <v>45194</v>
      </c>
      <c r="B269" s="7">
        <v>254.2</v>
      </c>
      <c r="C269" s="7">
        <v>11.7</v>
      </c>
      <c r="D269" s="7">
        <v>31.920487218099602</v>
      </c>
      <c r="F269" s="7">
        <v>77.8</v>
      </c>
      <c r="G269" s="7">
        <v>69</v>
      </c>
      <c r="O269" s="12">
        <v>3</v>
      </c>
    </row>
    <row r="270" spans="1:15" x14ac:dyDescent="0.3">
      <c r="A270" s="18">
        <v>45195</v>
      </c>
      <c r="B270" s="7">
        <v>130.6</v>
      </c>
      <c r="C270" s="7">
        <v>11.7</v>
      </c>
      <c r="D270" s="7">
        <v>32.169152496075746</v>
      </c>
      <c r="F270" s="7">
        <v>16.3</v>
      </c>
      <c r="G270" s="7">
        <v>77</v>
      </c>
      <c r="O270" s="12">
        <v>2</v>
      </c>
    </row>
    <row r="271" spans="1:15" x14ac:dyDescent="0.3">
      <c r="A271" s="18">
        <v>45196</v>
      </c>
      <c r="B271" s="7">
        <v>144.5</v>
      </c>
      <c r="C271" s="7">
        <v>12.1</v>
      </c>
      <c r="D271" s="7">
        <v>32.416858486803548</v>
      </c>
      <c r="F271" s="7">
        <v>84.6</v>
      </c>
      <c r="G271" s="7">
        <v>74</v>
      </c>
      <c r="O271" s="12">
        <v>2.5</v>
      </c>
    </row>
    <row r="272" spans="1:15" x14ac:dyDescent="0.3">
      <c r="A272" s="18">
        <v>45197</v>
      </c>
      <c r="B272" s="7">
        <v>136.4</v>
      </c>
      <c r="C272" s="7">
        <v>12.3</v>
      </c>
      <c r="D272" s="7">
        <v>32.663524419011772</v>
      </c>
      <c r="F272" s="7">
        <v>84.4</v>
      </c>
      <c r="G272" s="7">
        <v>79</v>
      </c>
      <c r="O272" s="12">
        <v>2.4</v>
      </c>
    </row>
    <row r="273" spans="1:15" x14ac:dyDescent="0.3">
      <c r="A273" s="18">
        <v>45198</v>
      </c>
      <c r="B273" s="7">
        <v>176.1</v>
      </c>
      <c r="C273" s="7">
        <v>14.2</v>
      </c>
      <c r="D273" s="7">
        <v>32.909070627810344</v>
      </c>
      <c r="F273" s="7">
        <v>83.3</v>
      </c>
      <c r="G273" s="7">
        <v>84</v>
      </c>
      <c r="O273" s="12">
        <v>2.6</v>
      </c>
    </row>
    <row r="274" spans="1:15" x14ac:dyDescent="0.3">
      <c r="A274" s="18">
        <v>45199</v>
      </c>
      <c r="B274" s="7">
        <v>147</v>
      </c>
      <c r="C274" s="7">
        <v>10</v>
      </c>
      <c r="D274" s="7">
        <v>33.153418601003686</v>
      </c>
      <c r="F274" s="7">
        <v>74.2</v>
      </c>
      <c r="G274" s="7">
        <v>79</v>
      </c>
      <c r="O274" s="12">
        <v>2.2000000000000002</v>
      </c>
    </row>
    <row r="275" spans="1:15" x14ac:dyDescent="0.3">
      <c r="A275" s="18">
        <v>45200</v>
      </c>
      <c r="B275" s="7">
        <v>141.5</v>
      </c>
      <c r="C275" s="7">
        <v>9.6</v>
      </c>
      <c r="D275" s="7">
        <v>33.396491023184694</v>
      </c>
      <c r="F275" s="7">
        <v>93.2</v>
      </c>
      <c r="G275" s="7">
        <v>80</v>
      </c>
      <c r="O275" s="12">
        <v>2.2999999999999998</v>
      </c>
    </row>
    <row r="276" spans="1:15" x14ac:dyDescent="0.3">
      <c r="A276" s="18">
        <v>45201</v>
      </c>
      <c r="B276" s="7">
        <v>166.1</v>
      </c>
      <c r="C276" s="7">
        <v>12.2</v>
      </c>
      <c r="D276" s="7">
        <v>33.638211817533197</v>
      </c>
      <c r="F276" s="7">
        <v>89</v>
      </c>
      <c r="G276" s="7">
        <v>81</v>
      </c>
      <c r="O276" s="12">
        <v>2.6</v>
      </c>
    </row>
    <row r="277" spans="1:15" x14ac:dyDescent="0.3">
      <c r="A277" s="18">
        <v>45202</v>
      </c>
      <c r="B277" s="7">
        <v>177</v>
      </c>
      <c r="C277" s="7">
        <v>14</v>
      </c>
      <c r="D277" s="7">
        <v>33.878506185249215</v>
      </c>
      <c r="F277" s="7">
        <v>40.799999999999997</v>
      </c>
      <c r="G277" s="7">
        <v>86</v>
      </c>
      <c r="O277" s="12">
        <v>2.2000000000000002</v>
      </c>
    </row>
    <row r="278" spans="1:15" x14ac:dyDescent="0.3">
      <c r="A278" s="18">
        <v>45203</v>
      </c>
      <c r="B278" s="7">
        <v>184.6</v>
      </c>
      <c r="C278" s="7">
        <v>13.7</v>
      </c>
      <c r="D278" s="7">
        <v>34.117300642557858</v>
      </c>
      <c r="F278" s="7">
        <v>59</v>
      </c>
      <c r="G278" s="7">
        <v>85</v>
      </c>
      <c r="O278" s="12">
        <v>2.4</v>
      </c>
    </row>
    <row r="279" spans="1:15" x14ac:dyDescent="0.3">
      <c r="A279" s="18">
        <v>45204</v>
      </c>
      <c r="B279" s="7">
        <v>227.3</v>
      </c>
      <c r="C279" s="7">
        <v>14.7</v>
      </c>
      <c r="D279" s="7">
        <v>34.354523055229286</v>
      </c>
      <c r="F279" s="7">
        <v>90.6</v>
      </c>
      <c r="G279" s="7">
        <v>61</v>
      </c>
      <c r="O279" s="12">
        <v>3.9</v>
      </c>
    </row>
    <row r="280" spans="1:15" x14ac:dyDescent="0.3">
      <c r="A280" s="18">
        <v>45205</v>
      </c>
      <c r="B280" s="7">
        <v>136.80000000000001</v>
      </c>
      <c r="C280" s="7">
        <v>18.2</v>
      </c>
      <c r="D280" s="7">
        <v>34.590102670564072</v>
      </c>
      <c r="F280" s="7">
        <v>90.3</v>
      </c>
      <c r="G280" s="7">
        <v>52</v>
      </c>
      <c r="O280" s="12">
        <v>4.0999999999999996</v>
      </c>
    </row>
    <row r="281" spans="1:15" x14ac:dyDescent="0.3">
      <c r="A281" s="18">
        <v>45206</v>
      </c>
      <c r="B281" s="7">
        <v>153.6</v>
      </c>
      <c r="C281" s="7">
        <v>15.7</v>
      </c>
      <c r="D281" s="7">
        <v>34.823970146801138</v>
      </c>
      <c r="F281" s="7">
        <v>90.1</v>
      </c>
      <c r="G281" s="7">
        <v>54</v>
      </c>
      <c r="O281" s="12">
        <v>3.9</v>
      </c>
    </row>
    <row r="282" spans="1:15" x14ac:dyDescent="0.3">
      <c r="A282" s="18">
        <v>45207</v>
      </c>
      <c r="B282" s="7">
        <v>132.30000000000001</v>
      </c>
      <c r="C282" s="7">
        <v>16.2</v>
      </c>
      <c r="D282" s="7">
        <v>35.056057579913336</v>
      </c>
      <c r="F282" s="7">
        <v>88.3</v>
      </c>
      <c r="G282" s="7">
        <v>57</v>
      </c>
      <c r="O282" s="12">
        <v>3.7</v>
      </c>
    </row>
    <row r="283" spans="1:15" x14ac:dyDescent="0.3">
      <c r="A283" s="18">
        <v>45208</v>
      </c>
      <c r="B283" s="7">
        <v>161.69999999999999</v>
      </c>
      <c r="C283" s="7">
        <v>19</v>
      </c>
      <c r="D283" s="7">
        <v>35.286298527761822</v>
      </c>
      <c r="F283" s="7">
        <v>85.6</v>
      </c>
      <c r="G283" s="7">
        <v>57</v>
      </c>
      <c r="O283" s="12">
        <v>4.3</v>
      </c>
    </row>
    <row r="284" spans="1:15" x14ac:dyDescent="0.3">
      <c r="A284" s="18">
        <v>45209</v>
      </c>
      <c r="B284" s="7">
        <v>184.6</v>
      </c>
      <c r="C284" s="7">
        <v>20.5</v>
      </c>
      <c r="D284" s="7">
        <v>35.514628031589147</v>
      </c>
      <c r="F284" s="7">
        <v>82.3</v>
      </c>
      <c r="G284" s="7">
        <v>58</v>
      </c>
      <c r="O284" s="12">
        <v>4.5999999999999996</v>
      </c>
    </row>
    <row r="285" spans="1:15" x14ac:dyDescent="0.3">
      <c r="A285" s="18">
        <v>45210</v>
      </c>
      <c r="B285" s="7">
        <v>237.2</v>
      </c>
      <c r="C285" s="7">
        <v>12.4</v>
      </c>
      <c r="D285" s="7">
        <v>35.740982634837302</v>
      </c>
      <c r="F285" s="7">
        <v>23.4</v>
      </c>
      <c r="G285" s="7">
        <v>78</v>
      </c>
      <c r="O285" s="12">
        <v>2.5</v>
      </c>
    </row>
    <row r="286" spans="1:15" x14ac:dyDescent="0.3">
      <c r="A286" s="18">
        <v>45211</v>
      </c>
      <c r="B286" s="7">
        <v>122.1</v>
      </c>
      <c r="C286" s="7">
        <v>9.3000000000000007</v>
      </c>
      <c r="D286" s="7">
        <v>35.965300399285113</v>
      </c>
      <c r="F286" s="7">
        <v>35.1</v>
      </c>
      <c r="G286" s="7">
        <v>72</v>
      </c>
      <c r="O286" s="12">
        <v>2.2999999999999998</v>
      </c>
    </row>
    <row r="287" spans="1:15" x14ac:dyDescent="0.3">
      <c r="A287" s="18">
        <v>45212</v>
      </c>
      <c r="B287" s="7">
        <v>102.8</v>
      </c>
      <c r="C287" s="7">
        <v>10.9</v>
      </c>
      <c r="D287" s="7">
        <v>36.187520918506699</v>
      </c>
      <c r="F287" s="7">
        <v>90.9</v>
      </c>
      <c r="G287" s="7">
        <v>72</v>
      </c>
      <c r="O287" s="12">
        <v>2.8</v>
      </c>
    </row>
    <row r="288" spans="1:15" x14ac:dyDescent="0.3">
      <c r="A288" s="18">
        <v>45213</v>
      </c>
      <c r="B288" s="7">
        <v>215.9</v>
      </c>
      <c r="C288" s="7">
        <v>13.8</v>
      </c>
      <c r="D288" s="7">
        <v>36.407585328660204</v>
      </c>
      <c r="F288" s="7">
        <v>91.5</v>
      </c>
      <c r="G288" s="7">
        <v>64</v>
      </c>
      <c r="O288" s="12">
        <v>3.9</v>
      </c>
    </row>
    <row r="289" spans="1:15" x14ac:dyDescent="0.3">
      <c r="A289" s="18">
        <v>45214</v>
      </c>
      <c r="B289" s="7">
        <v>224</v>
      </c>
      <c r="C289" s="7">
        <v>16.8</v>
      </c>
      <c r="D289" s="7">
        <v>36.625436316623414</v>
      </c>
      <c r="F289" s="7">
        <v>85</v>
      </c>
      <c r="G289" s="7">
        <v>67</v>
      </c>
      <c r="O289" s="12">
        <v>4.2</v>
      </c>
    </row>
    <row r="290" spans="1:15" x14ac:dyDescent="0.3">
      <c r="A290" s="18">
        <v>45215</v>
      </c>
      <c r="B290" s="7">
        <v>220</v>
      </c>
      <c r="C290" s="7">
        <v>19.2</v>
      </c>
      <c r="D290" s="7">
        <v>36.841018125500703</v>
      </c>
      <c r="F290" s="7">
        <v>72.5</v>
      </c>
      <c r="G290" s="7">
        <v>82</v>
      </c>
      <c r="O290" s="12">
        <v>3.7</v>
      </c>
    </row>
    <row r="291" spans="1:15" x14ac:dyDescent="0.3">
      <c r="A291" s="18">
        <v>45216</v>
      </c>
      <c r="B291" s="7">
        <v>156.9</v>
      </c>
      <c r="C291" s="7">
        <v>12.7</v>
      </c>
      <c r="D291" s="7">
        <v>37.05427655753202</v>
      </c>
      <c r="F291" s="7">
        <v>53</v>
      </c>
      <c r="G291" s="7">
        <v>75</v>
      </c>
      <c r="O291" s="12">
        <v>2.8</v>
      </c>
    </row>
    <row r="292" spans="1:15" x14ac:dyDescent="0.3">
      <c r="A292" s="18">
        <v>45217</v>
      </c>
      <c r="B292" s="7">
        <v>224.1</v>
      </c>
      <c r="C292" s="7">
        <v>11.8</v>
      </c>
      <c r="D292" s="7">
        <v>37.265158974443501</v>
      </c>
      <c r="F292" s="7">
        <v>86.7</v>
      </c>
      <c r="G292" s="7">
        <v>74</v>
      </c>
      <c r="O292" s="12">
        <v>3.3</v>
      </c>
    </row>
    <row r="293" spans="1:15" x14ac:dyDescent="0.3">
      <c r="A293" s="18">
        <v>45218</v>
      </c>
      <c r="B293" s="7">
        <v>186.4</v>
      </c>
      <c r="C293" s="7">
        <v>15.1</v>
      </c>
      <c r="D293" s="7">
        <v>37.473614295284406</v>
      </c>
      <c r="F293" s="7">
        <v>61.9</v>
      </c>
      <c r="G293" s="7">
        <v>76</v>
      </c>
      <c r="O293" s="12">
        <v>3.3</v>
      </c>
    </row>
    <row r="294" spans="1:15" x14ac:dyDescent="0.3">
      <c r="A294" s="18">
        <v>45219</v>
      </c>
      <c r="B294" s="7">
        <v>197</v>
      </c>
      <c r="C294" s="7">
        <v>17.5</v>
      </c>
      <c r="D294" s="7">
        <v>37.679592991803545</v>
      </c>
      <c r="F294" s="7">
        <v>80.900000000000006</v>
      </c>
      <c r="G294" s="7">
        <v>71</v>
      </c>
      <c r="O294" s="12">
        <v>4</v>
      </c>
    </row>
    <row r="295" spans="1:15" x14ac:dyDescent="0.3">
      <c r="A295" s="18">
        <v>45220</v>
      </c>
      <c r="B295" s="7">
        <v>202.1</v>
      </c>
      <c r="C295" s="7">
        <v>19.899999999999999</v>
      </c>
      <c r="D295" s="7">
        <v>37.883047081424145</v>
      </c>
      <c r="F295" s="7">
        <v>73.099999999999994</v>
      </c>
      <c r="G295" s="7">
        <v>74</v>
      </c>
      <c r="O295" s="12">
        <v>4.2</v>
      </c>
    </row>
    <row r="296" spans="1:15" x14ac:dyDescent="0.3">
      <c r="A296" s="18">
        <v>45221</v>
      </c>
      <c r="B296" s="7">
        <v>154</v>
      </c>
      <c r="C296" s="7">
        <v>19.7</v>
      </c>
      <c r="D296" s="7">
        <v>38.083930117882829</v>
      </c>
      <c r="F296" s="7">
        <v>17.5</v>
      </c>
      <c r="G296" s="7">
        <v>88</v>
      </c>
      <c r="O296" s="12">
        <v>2.5</v>
      </c>
    </row>
    <row r="297" spans="1:15" x14ac:dyDescent="0.3">
      <c r="A297" s="18">
        <v>45222</v>
      </c>
      <c r="B297" s="7">
        <v>181.4</v>
      </c>
      <c r="C297" s="7">
        <v>16.899999999999999</v>
      </c>
      <c r="D297" s="7">
        <v>38.282197179604445</v>
      </c>
      <c r="F297" s="7">
        <v>0</v>
      </c>
      <c r="G297" s="7">
        <v>98</v>
      </c>
      <c r="O297" s="12">
        <v>1.6</v>
      </c>
    </row>
    <row r="298" spans="1:15" x14ac:dyDescent="0.3">
      <c r="A298" s="18">
        <v>45223</v>
      </c>
      <c r="B298" s="7">
        <v>204.9</v>
      </c>
      <c r="C298" s="7">
        <v>14.8</v>
      </c>
      <c r="D298" s="7">
        <v>38.477804855890604</v>
      </c>
      <c r="F298" s="7">
        <v>19.600000000000001</v>
      </c>
      <c r="G298" s="7">
        <v>90</v>
      </c>
      <c r="O298" s="12">
        <v>2.2000000000000002</v>
      </c>
    </row>
    <row r="299" spans="1:15" x14ac:dyDescent="0.3">
      <c r="A299" s="18">
        <v>45224</v>
      </c>
      <c r="B299" s="7">
        <v>130.6</v>
      </c>
      <c r="C299" s="7">
        <v>13.3</v>
      </c>
      <c r="D299" s="7">
        <v>38.670711231005193</v>
      </c>
      <c r="F299" s="7">
        <v>50.5</v>
      </c>
      <c r="G299" s="7">
        <v>77</v>
      </c>
      <c r="O299" s="12">
        <v>2.8</v>
      </c>
    </row>
    <row r="300" spans="1:15" x14ac:dyDescent="0.3">
      <c r="A300" s="18">
        <v>45225</v>
      </c>
      <c r="B300" s="7">
        <v>124.4</v>
      </c>
      <c r="C300" s="7">
        <v>14.8</v>
      </c>
      <c r="D300" s="7">
        <v>38.860875866245436</v>
      </c>
      <c r="F300" s="7">
        <v>86.4</v>
      </c>
      <c r="G300" s="7">
        <v>73</v>
      </c>
      <c r="O300" s="12">
        <v>3.5</v>
      </c>
    </row>
    <row r="301" spans="1:15" x14ac:dyDescent="0.3">
      <c r="A301" s="18">
        <v>45226</v>
      </c>
      <c r="B301" s="7">
        <v>141.30000000000001</v>
      </c>
      <c r="C301" s="7">
        <v>18.100000000000001</v>
      </c>
      <c r="D301" s="7">
        <v>39.048259780091918</v>
      </c>
      <c r="F301" s="7">
        <v>81.7</v>
      </c>
      <c r="G301" s="7">
        <v>65</v>
      </c>
      <c r="O301" s="12">
        <v>4.2</v>
      </c>
    </row>
    <row r="302" spans="1:15" x14ac:dyDescent="0.3">
      <c r="A302" s="18">
        <v>45227</v>
      </c>
      <c r="B302" s="7">
        <v>130.4</v>
      </c>
      <c r="C302" s="7">
        <v>21.1</v>
      </c>
      <c r="D302" s="7">
        <v>39.23282542653596</v>
      </c>
      <c r="F302" s="7">
        <v>74</v>
      </c>
      <c r="G302" s="7">
        <v>69</v>
      </c>
      <c r="O302" s="12">
        <v>4.4000000000000004</v>
      </c>
    </row>
    <row r="303" spans="1:15" x14ac:dyDescent="0.3">
      <c r="A303" s="18">
        <v>45228</v>
      </c>
      <c r="B303" s="7">
        <v>270.7</v>
      </c>
      <c r="C303" s="7">
        <v>19.600000000000001</v>
      </c>
      <c r="D303" s="7">
        <v>39.414536671685966</v>
      </c>
      <c r="F303" s="7">
        <v>52.2</v>
      </c>
      <c r="G303" s="7">
        <v>82</v>
      </c>
      <c r="O303" s="12">
        <v>3.8</v>
      </c>
    </row>
    <row r="304" spans="1:15" x14ac:dyDescent="0.3">
      <c r="A304" s="18">
        <v>45229</v>
      </c>
      <c r="B304" s="7">
        <v>225.9</v>
      </c>
      <c r="C304" s="7">
        <v>14.1</v>
      </c>
      <c r="D304" s="7">
        <v>39.593358768759295</v>
      </c>
      <c r="F304" s="7">
        <v>16.399999999999999</v>
      </c>
      <c r="G304" s="7">
        <v>82</v>
      </c>
      <c r="O304" s="12">
        <v>2.6</v>
      </c>
    </row>
    <row r="305" spans="1:15" x14ac:dyDescent="0.3">
      <c r="A305" s="18">
        <v>45230</v>
      </c>
      <c r="B305" s="7">
        <v>185.8</v>
      </c>
      <c r="C305" s="7">
        <v>10.4</v>
      </c>
      <c r="D305" s="7">
        <v>39.76925833156848</v>
      </c>
      <c r="F305" s="7">
        <v>0</v>
      </c>
      <c r="G305" s="7">
        <v>84</v>
      </c>
      <c r="O305" s="12">
        <v>1.9</v>
      </c>
    </row>
    <row r="306" spans="1:15" x14ac:dyDescent="0.3">
      <c r="A306" s="18">
        <v>45231</v>
      </c>
      <c r="B306" s="7">
        <v>305.3</v>
      </c>
      <c r="C306" s="7">
        <v>11.9</v>
      </c>
      <c r="D306" s="7">
        <v>39.942203306613933</v>
      </c>
      <c r="F306" s="7">
        <v>45.2</v>
      </c>
      <c r="G306" s="7">
        <v>78</v>
      </c>
      <c r="O306" s="12">
        <v>3.2</v>
      </c>
    </row>
    <row r="307" spans="1:15" x14ac:dyDescent="0.3">
      <c r="A307" s="18">
        <v>45232</v>
      </c>
      <c r="B307" s="7">
        <v>185.5</v>
      </c>
      <c r="C307" s="7">
        <v>13.8</v>
      </c>
      <c r="D307" s="7">
        <v>40.112162943897822</v>
      </c>
      <c r="F307" s="7">
        <v>3.7</v>
      </c>
      <c r="G307" s="7">
        <v>86</v>
      </c>
      <c r="O307" s="12">
        <v>2.1</v>
      </c>
    </row>
    <row r="308" spans="1:15" x14ac:dyDescent="0.3">
      <c r="A308" s="18">
        <v>45233</v>
      </c>
      <c r="B308" s="7">
        <v>302.8</v>
      </c>
      <c r="C308" s="7">
        <v>13.4</v>
      </c>
      <c r="D308" s="7">
        <v>40.279107766575287</v>
      </c>
      <c r="F308" s="7">
        <v>8.1</v>
      </c>
      <c r="G308" s="7">
        <v>92</v>
      </c>
      <c r="O308" s="12">
        <v>2</v>
      </c>
    </row>
    <row r="309" spans="1:15" x14ac:dyDescent="0.3">
      <c r="A309" s="18">
        <v>45234</v>
      </c>
      <c r="B309" s="7">
        <v>149.5</v>
      </c>
      <c r="C309" s="7">
        <v>14.3</v>
      </c>
      <c r="D309" s="7">
        <v>40.443009539560968</v>
      </c>
      <c r="F309" s="7">
        <v>99.3</v>
      </c>
      <c r="G309" s="7">
        <v>71</v>
      </c>
      <c r="O309" s="12">
        <v>4</v>
      </c>
    </row>
    <row r="310" spans="1:15" x14ac:dyDescent="0.3">
      <c r="A310" s="18">
        <v>45235</v>
      </c>
      <c r="B310" s="7">
        <v>152.69999999999999</v>
      </c>
      <c r="C310" s="7">
        <v>16</v>
      </c>
      <c r="D310" s="7">
        <v>40.603841237209735</v>
      </c>
      <c r="F310" s="7">
        <v>89.6</v>
      </c>
      <c r="G310" s="7">
        <v>69</v>
      </c>
      <c r="O310" s="12">
        <v>4.2</v>
      </c>
    </row>
    <row r="311" spans="1:15" x14ac:dyDescent="0.3">
      <c r="A311" s="18">
        <v>45236</v>
      </c>
      <c r="B311" s="7">
        <v>200.3</v>
      </c>
      <c r="C311" s="7">
        <v>18.600000000000001</v>
      </c>
      <c r="D311" s="7">
        <v>40.761577010190599</v>
      </c>
      <c r="F311" s="7">
        <v>94.5</v>
      </c>
      <c r="G311" s="7">
        <v>69</v>
      </c>
      <c r="O311" s="12">
        <v>4.9000000000000004</v>
      </c>
    </row>
    <row r="312" spans="1:15" x14ac:dyDescent="0.3">
      <c r="A312" s="18">
        <v>45237</v>
      </c>
      <c r="B312" s="7">
        <v>190</v>
      </c>
      <c r="C312" s="7">
        <v>22.4</v>
      </c>
      <c r="D312" s="7">
        <v>40.916192151673506</v>
      </c>
      <c r="F312" s="7">
        <v>84.9</v>
      </c>
      <c r="G312" s="7">
        <v>77</v>
      </c>
      <c r="O312" s="12">
        <v>5</v>
      </c>
    </row>
    <row r="313" spans="1:15" x14ac:dyDescent="0.3">
      <c r="A313" s="18">
        <v>45238</v>
      </c>
      <c r="B313" s="7">
        <v>122.5</v>
      </c>
      <c r="C313" s="7">
        <v>19.5</v>
      </c>
      <c r="D313" s="7">
        <v>41.067663062947261</v>
      </c>
      <c r="F313" s="7">
        <v>85.4</v>
      </c>
      <c r="G313" s="7">
        <v>74</v>
      </c>
      <c r="O313" s="12">
        <v>4.4000000000000004</v>
      </c>
    </row>
    <row r="314" spans="1:15" x14ac:dyDescent="0.3">
      <c r="A314" s="18">
        <v>45239</v>
      </c>
      <c r="B314" s="7">
        <v>176.2</v>
      </c>
      <c r="C314" s="7">
        <v>17.2</v>
      </c>
      <c r="D314" s="7">
        <v>41.21596721858667</v>
      </c>
      <c r="F314" s="7">
        <v>92.5</v>
      </c>
      <c r="G314" s="7">
        <v>64</v>
      </c>
      <c r="O314" s="12">
        <v>4.7</v>
      </c>
    </row>
    <row r="315" spans="1:15" x14ac:dyDescent="0.3">
      <c r="A315" s="18">
        <v>45240</v>
      </c>
      <c r="B315" s="7">
        <v>233.8</v>
      </c>
      <c r="C315" s="7">
        <v>15.5</v>
      </c>
      <c r="D315" s="7">
        <v>41.361083131285007</v>
      </c>
      <c r="F315" s="7">
        <v>24.7</v>
      </c>
      <c r="G315" s="7">
        <v>82</v>
      </c>
      <c r="O315" s="12">
        <v>2.9</v>
      </c>
    </row>
    <row r="316" spans="1:15" x14ac:dyDescent="0.3">
      <c r="A316" s="18">
        <v>45241</v>
      </c>
      <c r="B316" s="7">
        <v>145.1</v>
      </c>
      <c r="C316" s="7">
        <v>20.100000000000001</v>
      </c>
      <c r="D316" s="7">
        <v>41.502990316465933</v>
      </c>
      <c r="F316" s="7">
        <v>78.400000000000006</v>
      </c>
      <c r="G316" s="7">
        <v>84</v>
      </c>
      <c r="O316" s="12">
        <v>4.0999999999999996</v>
      </c>
    </row>
    <row r="317" spans="1:15" x14ac:dyDescent="0.3">
      <c r="A317" s="18">
        <v>45242</v>
      </c>
      <c r="B317" s="7">
        <v>285</v>
      </c>
      <c r="C317" s="7">
        <v>17.899999999999999</v>
      </c>
      <c r="D317" s="7">
        <v>41.641669256786997</v>
      </c>
      <c r="F317" s="7">
        <v>65.900000000000006</v>
      </c>
      <c r="G317" s="7">
        <v>80</v>
      </c>
      <c r="O317" s="12">
        <v>4.2</v>
      </c>
    </row>
    <row r="318" spans="1:15" x14ac:dyDescent="0.3">
      <c r="A318" s="18">
        <v>45243</v>
      </c>
      <c r="B318" s="7">
        <v>181.1</v>
      </c>
      <c r="C318" s="7">
        <v>16.100000000000001</v>
      </c>
      <c r="D318" s="7">
        <v>41.777101366643485</v>
      </c>
      <c r="F318" s="7">
        <v>49.2</v>
      </c>
      <c r="G318" s="7">
        <v>55</v>
      </c>
      <c r="O318" s="12">
        <v>4.4000000000000004</v>
      </c>
    </row>
    <row r="319" spans="1:15" x14ac:dyDescent="0.3">
      <c r="A319" s="18">
        <v>45244</v>
      </c>
      <c r="B319" s="7">
        <v>174.5</v>
      </c>
      <c r="C319" s="7">
        <v>17.600000000000001</v>
      </c>
      <c r="D319" s="7">
        <v>41.909268956778448</v>
      </c>
      <c r="F319" s="7">
        <v>77.900000000000006</v>
      </c>
      <c r="G319" s="7">
        <v>75</v>
      </c>
      <c r="O319" s="12">
        <v>4.2</v>
      </c>
    </row>
    <row r="320" spans="1:15" x14ac:dyDescent="0.3">
      <c r="A320" s="18">
        <v>45245</v>
      </c>
      <c r="B320" s="7">
        <v>127.9</v>
      </c>
      <c r="C320" s="7">
        <v>19.399999999999999</v>
      </c>
      <c r="D320" s="7">
        <v>42.038155199100871</v>
      </c>
      <c r="F320" s="7">
        <v>54.8</v>
      </c>
      <c r="G320" s="7">
        <v>84</v>
      </c>
      <c r="O320" s="12">
        <v>3.6</v>
      </c>
    </row>
    <row r="321" spans="1:15" x14ac:dyDescent="0.3">
      <c r="A321" s="18">
        <v>45246</v>
      </c>
      <c r="B321" s="7">
        <v>167.3</v>
      </c>
      <c r="C321" s="7">
        <v>18.2</v>
      </c>
      <c r="D321" s="7">
        <v>42.16374409180996</v>
      </c>
      <c r="F321" s="7">
        <v>82</v>
      </c>
      <c r="G321" s="7">
        <v>68</v>
      </c>
      <c r="O321" s="12">
        <v>4.7</v>
      </c>
    </row>
    <row r="322" spans="1:15" x14ac:dyDescent="0.3">
      <c r="A322" s="18">
        <v>45247</v>
      </c>
      <c r="B322" s="7">
        <v>210.9</v>
      </c>
      <c r="C322" s="7">
        <v>20.5</v>
      </c>
      <c r="D322" s="7">
        <v>42.286020424919101</v>
      </c>
      <c r="F322" s="7">
        <v>83.3</v>
      </c>
      <c r="G322" s="7">
        <v>68</v>
      </c>
      <c r="O322" s="12">
        <v>5.3</v>
      </c>
    </row>
    <row r="323" spans="1:15" x14ac:dyDescent="0.3">
      <c r="A323" s="18">
        <v>45248</v>
      </c>
      <c r="B323" s="7">
        <v>216.4</v>
      </c>
      <c r="C323" s="7">
        <v>17.8</v>
      </c>
      <c r="D323" s="7">
        <v>42.404969746268335</v>
      </c>
      <c r="F323" s="7">
        <v>91</v>
      </c>
      <c r="G323" s="7">
        <v>61</v>
      </c>
      <c r="O323" s="12">
        <v>5.3</v>
      </c>
    </row>
    <row r="324" spans="1:15" x14ac:dyDescent="0.3">
      <c r="A324" s="18">
        <v>45249</v>
      </c>
      <c r="B324" s="7">
        <v>203.2</v>
      </c>
      <c r="C324" s="7">
        <v>18.100000000000001</v>
      </c>
      <c r="D324" s="7">
        <v>42.520578328109075</v>
      </c>
      <c r="F324" s="7">
        <v>91.6</v>
      </c>
      <c r="G324" s="7">
        <v>58</v>
      </c>
      <c r="O324" s="12">
        <v>5.4</v>
      </c>
    </row>
    <row r="325" spans="1:15" x14ac:dyDescent="0.3">
      <c r="A325" s="18">
        <v>45250</v>
      </c>
      <c r="B325" s="7">
        <v>172.4</v>
      </c>
      <c r="C325" s="7">
        <v>21.8</v>
      </c>
      <c r="D325" s="7">
        <v>42.632833134339755</v>
      </c>
      <c r="F325" s="7">
        <v>88.6</v>
      </c>
      <c r="G325" s="7">
        <v>58</v>
      </c>
      <c r="O325" s="12">
        <v>5.8</v>
      </c>
    </row>
    <row r="326" spans="1:15" x14ac:dyDescent="0.3">
      <c r="A326" s="18">
        <v>45251</v>
      </c>
      <c r="B326" s="7">
        <v>160</v>
      </c>
      <c r="C326" s="7">
        <v>21.1</v>
      </c>
      <c r="D326" s="7">
        <v>42.741721788465341</v>
      </c>
      <c r="F326" s="7">
        <v>54.2</v>
      </c>
      <c r="G326" s="7">
        <v>69</v>
      </c>
      <c r="O326" s="12">
        <v>4.5</v>
      </c>
    </row>
    <row r="327" spans="1:15" x14ac:dyDescent="0.3">
      <c r="A327" s="18">
        <v>45252</v>
      </c>
      <c r="B327" s="7">
        <v>157.69999999999999</v>
      </c>
      <c r="C327" s="7">
        <v>18</v>
      </c>
      <c r="D327" s="7">
        <v>42.847232542348316</v>
      </c>
      <c r="F327" s="7">
        <v>87.6</v>
      </c>
      <c r="G327" s="7">
        <v>61</v>
      </c>
      <c r="O327" s="12">
        <v>5</v>
      </c>
    </row>
    <row r="328" spans="1:15" x14ac:dyDescent="0.3">
      <c r="A328" s="18">
        <v>45253</v>
      </c>
      <c r="B328" s="7">
        <v>135.30000000000001</v>
      </c>
      <c r="C328" s="7">
        <v>18.399999999999999</v>
      </c>
      <c r="D328" s="7">
        <v>42.949354245812643</v>
      </c>
      <c r="F328" s="7">
        <v>82.5</v>
      </c>
      <c r="G328" s="7">
        <v>69</v>
      </c>
      <c r="O328" s="12">
        <v>4.5999999999999996</v>
      </c>
    </row>
    <row r="329" spans="1:15" x14ac:dyDescent="0.3">
      <c r="A329" s="18">
        <v>45254</v>
      </c>
      <c r="B329" s="7">
        <v>143.5</v>
      </c>
      <c r="C329" s="7">
        <v>16.7</v>
      </c>
      <c r="D329" s="7">
        <v>43.048076317156763</v>
      </c>
      <c r="F329" s="7">
        <v>92.3</v>
      </c>
      <c r="G329" s="7">
        <v>61</v>
      </c>
      <c r="O329" s="12">
        <v>4.8</v>
      </c>
    </row>
    <row r="330" spans="1:15" x14ac:dyDescent="0.3">
      <c r="A330" s="18">
        <v>45255</v>
      </c>
      <c r="B330" s="7">
        <v>164.5</v>
      </c>
      <c r="C330" s="7">
        <v>17.8</v>
      </c>
      <c r="D330" s="7">
        <v>43.14338871462536</v>
      </c>
      <c r="F330" s="7">
        <v>72.3</v>
      </c>
      <c r="G330" s="7">
        <v>67</v>
      </c>
      <c r="O330" s="12">
        <v>4.5999999999999996</v>
      </c>
    </row>
    <row r="331" spans="1:15" x14ac:dyDescent="0.3">
      <c r="A331" s="18">
        <v>45256</v>
      </c>
      <c r="B331" s="7">
        <v>153.30000000000001</v>
      </c>
      <c r="C331" s="7">
        <v>21.6</v>
      </c>
      <c r="D331" s="7">
        <v>43.235281908884026</v>
      </c>
      <c r="F331" s="7">
        <v>90</v>
      </c>
      <c r="G331" s="7">
        <v>69</v>
      </c>
      <c r="O331" s="12">
        <v>5.4</v>
      </c>
    </row>
    <row r="332" spans="1:15" x14ac:dyDescent="0.3">
      <c r="A332" s="18">
        <v>45257</v>
      </c>
      <c r="B332" s="7">
        <v>176</v>
      </c>
      <c r="C332" s="7">
        <v>22.8</v>
      </c>
      <c r="D332" s="7">
        <v>43.323746856535244</v>
      </c>
      <c r="F332" s="7">
        <v>87</v>
      </c>
      <c r="G332" s="7">
        <v>76</v>
      </c>
      <c r="O332" s="12">
        <v>5.4</v>
      </c>
    </row>
    <row r="333" spans="1:15" x14ac:dyDescent="0.3">
      <c r="A333" s="18">
        <v>45258</v>
      </c>
      <c r="B333" s="7">
        <v>221.9</v>
      </c>
      <c r="C333" s="7">
        <v>24.4</v>
      </c>
      <c r="D333" s="7">
        <v>43.408774974707981</v>
      </c>
      <c r="F333" s="7">
        <v>83.4</v>
      </c>
      <c r="G333" s="7">
        <v>72</v>
      </c>
      <c r="O333" s="12">
        <v>6</v>
      </c>
    </row>
    <row r="334" spans="1:15" x14ac:dyDescent="0.3">
      <c r="A334" s="18">
        <v>45259</v>
      </c>
      <c r="B334" s="7">
        <v>133.69999999999999</v>
      </c>
      <c r="C334" s="7">
        <v>22.8</v>
      </c>
      <c r="D334" s="7">
        <v>43.4903581167477</v>
      </c>
      <c r="F334" s="7">
        <v>44.5</v>
      </c>
      <c r="G334" s="7">
        <v>81</v>
      </c>
      <c r="O334" s="12">
        <v>4</v>
      </c>
    </row>
    <row r="335" spans="1:15" x14ac:dyDescent="0.3">
      <c r="A335" s="18">
        <v>45260</v>
      </c>
      <c r="B335" s="7">
        <v>210.3</v>
      </c>
      <c r="C335" s="7">
        <v>22.9</v>
      </c>
      <c r="D335" s="7">
        <v>43.568488549028771</v>
      </c>
      <c r="F335" s="7">
        <v>92.4</v>
      </c>
      <c r="G335" s="7">
        <v>72</v>
      </c>
      <c r="O335" s="12">
        <v>5.9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workbookViewId="0">
      <selection activeCell="I2" sqref="I2"/>
    </sheetView>
  </sheetViews>
  <sheetFormatPr baseColWidth="10" defaultRowHeight="14.4" x14ac:dyDescent="0.3"/>
  <cols>
    <col min="1" max="1" width="10.5546875" bestFit="1" customWidth="1"/>
    <col min="2" max="2" width="18.33203125" bestFit="1" customWidth="1"/>
    <col min="3" max="3" width="21.21875" bestFit="1" customWidth="1"/>
    <col min="4" max="4" width="20.44140625" bestFit="1" customWidth="1"/>
    <col min="5" max="5" width="25.21875" bestFit="1" customWidth="1"/>
    <col min="6" max="6" width="10.21875" bestFit="1" customWidth="1"/>
    <col min="7" max="7" width="11.33203125" bestFit="1" customWidth="1"/>
    <col min="8" max="8" width="9.88671875" bestFit="1" customWidth="1"/>
    <col min="9" max="9" width="11" bestFit="1" customWidth="1"/>
    <col min="10" max="10" width="11.21875" bestFit="1" customWidth="1"/>
    <col min="11" max="11" width="11.88671875" bestFit="1" customWidth="1"/>
    <col min="12" max="12" width="15.44140625" customWidth="1"/>
    <col min="13" max="13" width="15.5546875" customWidth="1"/>
    <col min="14" max="14" width="10.21875" bestFit="1" customWidth="1"/>
    <col min="15" max="15" width="15.109375" customWidth="1"/>
    <col min="16" max="16" width="12.77734375" customWidth="1"/>
    <col min="17" max="17" width="4.5546875" bestFit="1" customWidth="1"/>
    <col min="18" max="18" width="3.88671875" bestFit="1" customWidth="1"/>
    <col min="19" max="19" width="5.44140625" customWidth="1"/>
    <col min="20" max="20" width="4.109375" bestFit="1" customWidth="1"/>
  </cols>
  <sheetData>
    <row r="1" spans="1:21" s="5" customFormat="1" ht="72" x14ac:dyDescent="0.3">
      <c r="A1" s="6" t="s">
        <v>28</v>
      </c>
      <c r="B1" s="6" t="s">
        <v>1</v>
      </c>
      <c r="C1" s="6" t="s">
        <v>44</v>
      </c>
      <c r="D1" s="6" t="s">
        <v>45</v>
      </c>
      <c r="E1" s="6" t="s">
        <v>2</v>
      </c>
      <c r="F1" s="5" t="s">
        <v>4</v>
      </c>
      <c r="G1" s="5" t="s">
        <v>3</v>
      </c>
      <c r="H1" s="5" t="s">
        <v>29</v>
      </c>
      <c r="I1" s="5" t="s">
        <v>30</v>
      </c>
      <c r="J1" s="5" t="s">
        <v>16</v>
      </c>
      <c r="K1" s="5" t="s">
        <v>17</v>
      </c>
      <c r="L1" s="5" t="s">
        <v>18</v>
      </c>
      <c r="M1" s="5" t="s">
        <v>19</v>
      </c>
      <c r="N1" s="5" t="s">
        <v>20</v>
      </c>
      <c r="O1" s="5" t="s">
        <v>21</v>
      </c>
      <c r="P1" s="5" t="s">
        <v>22</v>
      </c>
      <c r="Q1" s="5" t="s">
        <v>23</v>
      </c>
      <c r="R1" s="5" t="s">
        <v>24</v>
      </c>
      <c r="S1" s="5" t="s">
        <v>25</v>
      </c>
      <c r="T1" s="5" t="s">
        <v>26</v>
      </c>
      <c r="U1" s="5" t="s">
        <v>27</v>
      </c>
    </row>
    <row r="2" spans="1:21" x14ac:dyDescent="0.3">
      <c r="A2" s="1">
        <v>44774</v>
      </c>
      <c r="B2">
        <v>92.1</v>
      </c>
      <c r="C2">
        <v>18.3</v>
      </c>
      <c r="D2">
        <v>4.3</v>
      </c>
      <c r="E2">
        <v>10.6</v>
      </c>
      <c r="F2">
        <v>77</v>
      </c>
      <c r="G2">
        <v>9.3000000000000007</v>
      </c>
      <c r="H2" s="3">
        <f>+G2*1000/86400</f>
        <v>0.1076388888888889</v>
      </c>
      <c r="I2" s="4">
        <v>19.303507098824074</v>
      </c>
      <c r="J2">
        <f>0.6108*EXP((17.27*C2)/(C2+237.3))</f>
        <v>2.1032450848446573</v>
      </c>
      <c r="K2">
        <f>0.6108*EXP((17.27*D2)/(F2+237.3))</f>
        <v>0.7735914049388698</v>
      </c>
      <c r="L2">
        <f>+AVERAGE(J2:K2)</f>
        <v>1.4384182448917635</v>
      </c>
      <c r="M2">
        <f>+(4098*(0.6108*EXP((17.27*E2)/(E2+237.3))))/POWER((E2+237.3),2)</f>
        <v>8.5236011298807701E-2</v>
      </c>
      <c r="N2">
        <f>+F2/100*L2</f>
        <v>1.1075820485666579</v>
      </c>
      <c r="O2">
        <f>+L2-N2</f>
        <v>0.33083619632510564</v>
      </c>
      <c r="P2" s="4">
        <f>+(0.22+0.47*B2/100)*I2</f>
        <v>12.602680679609271</v>
      </c>
      <c r="Q2" s="4">
        <f>+(0.22+0.47)*I2</f>
        <v>13.31941989818861</v>
      </c>
      <c r="R2">
        <f>0.000000004903*((POWER(C2+273.16,4)+POWER(D2+273.16,4))/2)*(0.34-0.14*N2)*(1.35*(P2/Q2)-0.35)</f>
        <v>5.5257982534956325</v>
      </c>
      <c r="S2">
        <f>+(1-0.23)*P2</f>
        <v>9.7040641232991387</v>
      </c>
      <c r="T2">
        <f>+S2-R2</f>
        <v>4.1782658698035062</v>
      </c>
      <c r="U2" s="4">
        <f>+((0.408*M2*T2)+(0.0627639586749491*(900/(E2+273))*H2*O2))/(M2+0.0627639586749491*(1+0.34*H2))</f>
        <v>1.0139764747347864</v>
      </c>
    </row>
    <row r="3" spans="1:21" x14ac:dyDescent="0.3">
      <c r="A3" s="1">
        <v>44775</v>
      </c>
      <c r="B3">
        <v>44.5</v>
      </c>
      <c r="C3">
        <v>19.600000000000001</v>
      </c>
      <c r="D3">
        <v>8.1999999999999993</v>
      </c>
      <c r="E3">
        <v>13.8</v>
      </c>
      <c r="F3">
        <v>85</v>
      </c>
      <c r="G3">
        <v>44.9</v>
      </c>
      <c r="H3" s="3">
        <f t="shared" ref="H3:H32" si="0">+G3*1000/86400</f>
        <v>0.51967592592592593</v>
      </c>
      <c r="I3" s="4">
        <v>19.473438801847124</v>
      </c>
      <c r="J3">
        <f t="shared" ref="J3:J32" si="1">0.6108*EXP((17.27*C3)/(C3+237.3))</f>
        <v>2.2810057729824531</v>
      </c>
      <c r="K3">
        <f t="shared" ref="K3:K32" si="2">0.6108*EXP((17.27*D3)/(F3+237.3))</f>
        <v>0.94781111713364985</v>
      </c>
      <c r="L3">
        <f t="shared" ref="L3:L32" si="3">+AVERAGE(J3:K3)</f>
        <v>1.6144084450580514</v>
      </c>
      <c r="M3">
        <f t="shared" ref="M3:M32" si="4">+(4098*(0.6108*EXP((17.27*E3)/(E3+237.3))))/POWER((E3+237.3),2)</f>
        <v>0.10256012452420395</v>
      </c>
      <c r="N3">
        <f t="shared" ref="N3:N32" si="5">+F3/100*L3</f>
        <v>1.3722471782993437</v>
      </c>
      <c r="O3">
        <f t="shared" ref="O3:O32" si="6">+L3-N3</f>
        <v>0.24216126675870764</v>
      </c>
      <c r="P3" s="4">
        <f t="shared" ref="P3:P32" si="7">+(0.22+0.47*B3/100)*I3</f>
        <v>8.3570262618126936</v>
      </c>
      <c r="Q3" s="4">
        <f t="shared" ref="Q3:Q32" si="8">+(0.22+0.47)*I3</f>
        <v>13.436672773274514</v>
      </c>
      <c r="R3">
        <f t="shared" ref="R3:R32" si="9">0.000000004903*((POWER(C3+273.16,4)+POWER(D3+273.16,4))/2)*(0.34-0.14*N3)*(1.35*(P3/Q3)-0.35)</f>
        <v>2.4164744195024865</v>
      </c>
      <c r="S3">
        <f t="shared" ref="S3:S32" si="10">+(1-0.23)*P3</f>
        <v>6.4349102215957741</v>
      </c>
      <c r="T3">
        <f t="shared" ref="T3:T32" si="11">+S3-R3</f>
        <v>4.018435802093288</v>
      </c>
      <c r="U3" s="4">
        <f t="shared" ref="U3:U32" si="12">+((0.408*M3*T3)+(0.0627639586749491*(900/(E3+273))*H3*O3))/(M3+0.0627639586749491*(1+0.34*H3))</f>
        <v>1.093654692013031</v>
      </c>
    </row>
    <row r="4" spans="1:21" x14ac:dyDescent="0.3">
      <c r="A4" s="1">
        <v>44776</v>
      </c>
      <c r="B4">
        <v>3.9</v>
      </c>
      <c r="C4">
        <v>13.1</v>
      </c>
      <c r="D4">
        <v>9.4</v>
      </c>
      <c r="E4">
        <v>11.5</v>
      </c>
      <c r="F4">
        <v>96</v>
      </c>
      <c r="G4">
        <v>62.1</v>
      </c>
      <c r="H4" s="3">
        <f t="shared" si="0"/>
        <v>0.71875</v>
      </c>
      <c r="I4" s="4">
        <v>19.646818624353447</v>
      </c>
      <c r="J4">
        <f t="shared" si="1"/>
        <v>1.5075965447621003</v>
      </c>
      <c r="K4">
        <f t="shared" si="2"/>
        <v>0.99409450701323876</v>
      </c>
      <c r="L4">
        <f t="shared" si="3"/>
        <v>1.2508455258876694</v>
      </c>
      <c r="M4">
        <f t="shared" si="4"/>
        <v>8.9835191685256638E-2</v>
      </c>
      <c r="N4">
        <f t="shared" si="5"/>
        <v>1.2008117048521625</v>
      </c>
      <c r="O4">
        <f t="shared" si="6"/>
        <v>5.0033821035506909E-2</v>
      </c>
      <c r="P4" s="4">
        <f t="shared" si="7"/>
        <v>4.6824262827421563</v>
      </c>
      <c r="Q4" s="4">
        <f t="shared" si="8"/>
        <v>13.556304850803878</v>
      </c>
      <c r="R4">
        <f t="shared" si="9"/>
        <v>0.64145263997166957</v>
      </c>
      <c r="S4">
        <f t="shared" si="10"/>
        <v>3.6054682377114604</v>
      </c>
      <c r="T4">
        <f t="shared" si="11"/>
        <v>2.9640155977397908</v>
      </c>
      <c r="U4" s="4">
        <f t="shared" si="12"/>
        <v>0.68942229125123711</v>
      </c>
    </row>
    <row r="5" spans="1:21" x14ac:dyDescent="0.3">
      <c r="A5" s="1">
        <v>44777</v>
      </c>
      <c r="B5">
        <v>0</v>
      </c>
      <c r="C5">
        <v>11</v>
      </c>
      <c r="D5">
        <v>7.4</v>
      </c>
      <c r="E5">
        <v>10</v>
      </c>
      <c r="F5">
        <v>89</v>
      </c>
      <c r="G5">
        <v>114.7</v>
      </c>
      <c r="H5" s="3">
        <f t="shared" si="0"/>
        <v>1.3275462962962963</v>
      </c>
      <c r="I5" s="4">
        <v>19.823593403137021</v>
      </c>
      <c r="J5">
        <f t="shared" si="1"/>
        <v>1.3127141391058279</v>
      </c>
      <c r="K5">
        <f t="shared" si="2"/>
        <v>0.90363684251229248</v>
      </c>
      <c r="L5">
        <f t="shared" si="3"/>
        <v>1.1081754908090602</v>
      </c>
      <c r="M5">
        <f t="shared" si="4"/>
        <v>8.2282763249528754E-2</v>
      </c>
      <c r="N5">
        <f t="shared" si="5"/>
        <v>0.98627618682006357</v>
      </c>
      <c r="O5">
        <f t="shared" si="6"/>
        <v>0.12189930398899662</v>
      </c>
      <c r="P5" s="4">
        <f t="shared" si="7"/>
        <v>4.3611905486901446</v>
      </c>
      <c r="Q5" s="4">
        <f t="shared" si="8"/>
        <v>13.678279448164544</v>
      </c>
      <c r="R5">
        <f t="shared" si="9"/>
        <v>0.50629841459768854</v>
      </c>
      <c r="S5">
        <f t="shared" si="10"/>
        <v>3.3581167224914115</v>
      </c>
      <c r="T5">
        <f t="shared" si="11"/>
        <v>2.8518183078937227</v>
      </c>
      <c r="U5" s="4">
        <f t="shared" si="12"/>
        <v>0.73851268393995917</v>
      </c>
    </row>
    <row r="6" spans="1:21" x14ac:dyDescent="0.3">
      <c r="A6" s="1">
        <v>44778</v>
      </c>
      <c r="B6">
        <v>80.5</v>
      </c>
      <c r="C6">
        <v>13.4</v>
      </c>
      <c r="D6">
        <v>2.2999999999999998</v>
      </c>
      <c r="E6">
        <v>7.1</v>
      </c>
      <c r="F6">
        <v>89</v>
      </c>
      <c r="G6">
        <v>46.6</v>
      </c>
      <c r="H6" s="3">
        <f t="shared" si="0"/>
        <v>0.53935185185185186</v>
      </c>
      <c r="I6" s="4">
        <v>20.003708402990476</v>
      </c>
      <c r="J6">
        <f t="shared" si="1"/>
        <v>1.537413793359947</v>
      </c>
      <c r="K6">
        <f t="shared" si="2"/>
        <v>0.68986857521140776</v>
      </c>
      <c r="L6">
        <f t="shared" si="3"/>
        <v>1.1136411842856773</v>
      </c>
      <c r="M6">
        <f t="shared" si="4"/>
        <v>6.9208083325303621E-2</v>
      </c>
      <c r="N6">
        <f t="shared" si="5"/>
        <v>0.99114065401425278</v>
      </c>
      <c r="O6">
        <f t="shared" si="6"/>
        <v>0.12250053027142449</v>
      </c>
      <c r="P6" s="4">
        <f t="shared" si="7"/>
        <v>11.969218922929352</v>
      </c>
      <c r="Q6" s="4">
        <f t="shared" si="8"/>
        <v>13.802558798063428</v>
      </c>
      <c r="R6">
        <f t="shared" si="9"/>
        <v>5.0612251509424473</v>
      </c>
      <c r="S6">
        <f t="shared" si="10"/>
        <v>9.2162985706556011</v>
      </c>
      <c r="T6">
        <f t="shared" si="11"/>
        <v>4.1550734197131538</v>
      </c>
      <c r="U6" s="4">
        <f t="shared" si="12"/>
        <v>0.91057519002877974</v>
      </c>
    </row>
    <row r="7" spans="1:21" x14ac:dyDescent="0.3">
      <c r="A7" s="1">
        <v>44779</v>
      </c>
      <c r="B7">
        <v>81.3</v>
      </c>
      <c r="C7">
        <v>15.9</v>
      </c>
      <c r="D7">
        <v>0.7</v>
      </c>
      <c r="E7">
        <v>7.5</v>
      </c>
      <c r="F7">
        <v>83</v>
      </c>
      <c r="G7">
        <v>21</v>
      </c>
      <c r="H7" s="3">
        <f t="shared" si="0"/>
        <v>0.24305555555555555</v>
      </c>
      <c r="I7" s="4">
        <v>20.187107320379045</v>
      </c>
      <c r="J7">
        <f t="shared" si="1"/>
        <v>1.8067051290327525</v>
      </c>
      <c r="K7">
        <f t="shared" si="2"/>
        <v>0.63429383836663678</v>
      </c>
      <c r="L7">
        <f t="shared" si="3"/>
        <v>1.2204994836996947</v>
      </c>
      <c r="M7">
        <f t="shared" si="4"/>
        <v>7.08982813683708E-2</v>
      </c>
      <c r="N7">
        <f t="shared" si="5"/>
        <v>1.0130145714707466</v>
      </c>
      <c r="O7">
        <f t="shared" si="6"/>
        <v>0.20748491222894816</v>
      </c>
      <c r="P7" s="4">
        <f t="shared" si="7"/>
        <v>12.154859188673427</v>
      </c>
      <c r="Q7" s="4">
        <f t="shared" si="8"/>
        <v>13.92910405106154</v>
      </c>
      <c r="R7">
        <f t="shared" si="9"/>
        <v>5.0714478177011619</v>
      </c>
      <c r="S7">
        <f t="shared" si="10"/>
        <v>9.3592415752785385</v>
      </c>
      <c r="T7">
        <f t="shared" si="11"/>
        <v>4.2877937575773766</v>
      </c>
      <c r="U7" s="4">
        <f t="shared" si="12"/>
        <v>0.9664212749665636</v>
      </c>
    </row>
    <row r="8" spans="1:21" x14ac:dyDescent="0.3">
      <c r="A8" s="1">
        <v>44780</v>
      </c>
      <c r="B8">
        <v>66.7</v>
      </c>
      <c r="C8">
        <v>12.6</v>
      </c>
      <c r="D8">
        <v>5.5</v>
      </c>
      <c r="E8">
        <v>8.6999999999999993</v>
      </c>
      <c r="F8">
        <v>85</v>
      </c>
      <c r="G8">
        <v>71.3</v>
      </c>
      <c r="H8" s="3">
        <f t="shared" si="0"/>
        <v>0.82523148148148151</v>
      </c>
      <c r="I8" s="4">
        <v>20.373732289473168</v>
      </c>
      <c r="J8">
        <f t="shared" si="1"/>
        <v>1.4590281988655032</v>
      </c>
      <c r="K8">
        <f t="shared" si="2"/>
        <v>0.82014361974736816</v>
      </c>
      <c r="L8">
        <f t="shared" si="3"/>
        <v>1.1395859093064358</v>
      </c>
      <c r="M8">
        <f t="shared" si="4"/>
        <v>7.6182297769037358E-2</v>
      </c>
      <c r="N8">
        <f t="shared" si="5"/>
        <v>0.96864802291047036</v>
      </c>
      <c r="O8">
        <f t="shared" si="6"/>
        <v>0.17093788639596541</v>
      </c>
      <c r="P8" s="4">
        <f t="shared" si="7"/>
        <v>10.869182439111041</v>
      </c>
      <c r="Q8" s="4">
        <f t="shared" si="8"/>
        <v>14.057875279736484</v>
      </c>
      <c r="R8">
        <f t="shared" si="9"/>
        <v>4.414144161626254</v>
      </c>
      <c r="S8">
        <f t="shared" si="10"/>
        <v>8.3692704781155012</v>
      </c>
      <c r="T8">
        <f t="shared" si="11"/>
        <v>3.9551263164892472</v>
      </c>
      <c r="U8" s="4">
        <f t="shared" si="12"/>
        <v>0.96592157029777348</v>
      </c>
    </row>
    <row r="9" spans="1:21" x14ac:dyDescent="0.3">
      <c r="A9" s="1">
        <v>44781</v>
      </c>
      <c r="B9">
        <v>63.7</v>
      </c>
      <c r="C9">
        <v>14.4</v>
      </c>
      <c r="D9">
        <v>4.7</v>
      </c>
      <c r="E9">
        <v>9.3000000000000007</v>
      </c>
      <c r="F9">
        <v>84</v>
      </c>
      <c r="G9">
        <v>85</v>
      </c>
      <c r="H9" s="3">
        <f t="shared" si="0"/>
        <v>0.98379629629629628</v>
      </c>
      <c r="I9" s="4">
        <v>20.563523890580836</v>
      </c>
      <c r="J9">
        <f t="shared" si="1"/>
        <v>1.6405764392484408</v>
      </c>
      <c r="K9">
        <f t="shared" si="2"/>
        <v>0.78634560896853345</v>
      </c>
      <c r="L9">
        <f t="shared" si="3"/>
        <v>1.2134610241084871</v>
      </c>
      <c r="M9">
        <f t="shared" si="4"/>
        <v>7.8948080207576363E-2</v>
      </c>
      <c r="N9">
        <f t="shared" si="5"/>
        <v>1.0193072602511291</v>
      </c>
      <c r="O9">
        <f t="shared" si="6"/>
        <v>0.19415376385735805</v>
      </c>
      <c r="P9" s="4">
        <f t="shared" si="7"/>
        <v>10.68048867352878</v>
      </c>
      <c r="Q9" s="4">
        <f t="shared" si="8"/>
        <v>14.188831484500776</v>
      </c>
      <c r="R9">
        <f t="shared" si="9"/>
        <v>4.1239794253974225</v>
      </c>
      <c r="S9">
        <f t="shared" si="10"/>
        <v>8.22397627861716</v>
      </c>
      <c r="T9">
        <f t="shared" si="11"/>
        <v>4.0999968532197375</v>
      </c>
      <c r="U9" s="4">
        <f t="shared" si="12"/>
        <v>1.0465775405561817</v>
      </c>
    </row>
    <row r="10" spans="1:21" x14ac:dyDescent="0.3">
      <c r="A10" s="1">
        <v>44782</v>
      </c>
      <c r="B10">
        <v>80.599999999999994</v>
      </c>
      <c r="C10">
        <v>15</v>
      </c>
      <c r="D10">
        <v>5.7</v>
      </c>
      <c r="E10">
        <v>9.8000000000000007</v>
      </c>
      <c r="F10">
        <v>81</v>
      </c>
      <c r="G10">
        <v>49</v>
      </c>
      <c r="H10" s="3">
        <f t="shared" si="0"/>
        <v>0.56712962962962965</v>
      </c>
      <c r="I10" s="4">
        <v>20.756421161013293</v>
      </c>
      <c r="J10">
        <f t="shared" si="1"/>
        <v>1.7053462321157722</v>
      </c>
      <c r="K10">
        <f t="shared" si="2"/>
        <v>0.83216806184373215</v>
      </c>
      <c r="L10">
        <f t="shared" si="3"/>
        <v>1.2687571469797523</v>
      </c>
      <c r="M10">
        <f t="shared" si="4"/>
        <v>8.131795611777079E-2</v>
      </c>
      <c r="N10">
        <f t="shared" si="5"/>
        <v>1.0276932890535995</v>
      </c>
      <c r="O10">
        <f t="shared" si="6"/>
        <v>0.24106385792615281</v>
      </c>
      <c r="P10" s="4">
        <f t="shared" si="7"/>
        <v>12.42936011963798</v>
      </c>
      <c r="Q10" s="4">
        <f t="shared" si="8"/>
        <v>14.32193060109917</v>
      </c>
      <c r="R10">
        <f t="shared" si="9"/>
        <v>5.1124254570932841</v>
      </c>
      <c r="S10">
        <f t="shared" si="10"/>
        <v>9.5706072921212453</v>
      </c>
      <c r="T10">
        <f t="shared" si="11"/>
        <v>4.4581818350279612</v>
      </c>
      <c r="U10" s="4">
        <f t="shared" si="12"/>
        <v>1.121880941881102</v>
      </c>
    </row>
    <row r="11" spans="1:21" x14ac:dyDescent="0.3">
      <c r="A11" s="1">
        <v>44783</v>
      </c>
      <c r="B11">
        <v>82.2</v>
      </c>
      <c r="C11">
        <v>15.7</v>
      </c>
      <c r="D11">
        <v>-0.1</v>
      </c>
      <c r="E11">
        <v>7.7</v>
      </c>
      <c r="F11">
        <v>85</v>
      </c>
      <c r="G11">
        <v>19.399999999999999</v>
      </c>
      <c r="H11" s="3">
        <f t="shared" si="0"/>
        <v>0.22453703703703703</v>
      </c>
      <c r="I11" s="4">
        <v>20.952361608411309</v>
      </c>
      <c r="J11">
        <f t="shared" si="1"/>
        <v>1.7837358312436735</v>
      </c>
      <c r="K11">
        <f t="shared" si="2"/>
        <v>0.60753586564435869</v>
      </c>
      <c r="L11">
        <f t="shared" si="3"/>
        <v>1.1956358484440162</v>
      </c>
      <c r="M11">
        <f t="shared" si="4"/>
        <v>7.1756533492663421E-2</v>
      </c>
      <c r="N11">
        <f t="shared" si="5"/>
        <v>1.0162904711774137</v>
      </c>
      <c r="O11">
        <f t="shared" si="6"/>
        <v>0.17934537726660249</v>
      </c>
      <c r="P11" s="4">
        <f t="shared" si="7"/>
        <v>12.704254937644112</v>
      </c>
      <c r="Q11" s="4">
        <f t="shared" si="8"/>
        <v>14.457129509803801</v>
      </c>
      <c r="R11">
        <f t="shared" si="9"/>
        <v>5.0759308321420047</v>
      </c>
      <c r="S11">
        <f t="shared" si="10"/>
        <v>9.7822763019859664</v>
      </c>
      <c r="T11">
        <f t="shared" si="11"/>
        <v>4.7063454698439617</v>
      </c>
      <c r="U11" s="4">
        <f t="shared" si="12"/>
        <v>1.0472166257083655</v>
      </c>
    </row>
    <row r="12" spans="1:21" x14ac:dyDescent="0.3">
      <c r="A12" s="1">
        <v>44784</v>
      </c>
      <c r="B12">
        <v>64.099999999999994</v>
      </c>
      <c r="C12">
        <v>16.7</v>
      </c>
      <c r="D12">
        <v>3.2</v>
      </c>
      <c r="E12">
        <v>9.5</v>
      </c>
      <c r="F12">
        <v>82</v>
      </c>
      <c r="G12">
        <v>58.6</v>
      </c>
      <c r="H12" s="3">
        <f t="shared" si="0"/>
        <v>0.6782407407407407</v>
      </c>
      <c r="I12" s="4">
        <v>21.151281226551458</v>
      </c>
      <c r="J12">
        <f t="shared" si="1"/>
        <v>1.9011953088739362</v>
      </c>
      <c r="K12">
        <f t="shared" si="2"/>
        <v>0.72621650222734613</v>
      </c>
      <c r="L12">
        <f t="shared" si="3"/>
        <v>1.3137059055506413</v>
      </c>
      <c r="M12">
        <f t="shared" si="4"/>
        <v>7.9888855451893476E-2</v>
      </c>
      <c r="N12">
        <f t="shared" si="5"/>
        <v>1.0772388425515258</v>
      </c>
      <c r="O12">
        <f t="shared" si="6"/>
        <v>0.23646706299911546</v>
      </c>
      <c r="P12" s="4">
        <f t="shared" si="7"/>
        <v>11.025528364964476</v>
      </c>
      <c r="Q12" s="4">
        <f t="shared" si="8"/>
        <v>14.594384046320505</v>
      </c>
      <c r="R12">
        <f t="shared" si="9"/>
        <v>4.005404454270642</v>
      </c>
      <c r="S12">
        <f t="shared" si="10"/>
        <v>8.4896568410226472</v>
      </c>
      <c r="T12">
        <f t="shared" si="11"/>
        <v>4.4842523867520052</v>
      </c>
      <c r="U12" s="4">
        <f t="shared" si="12"/>
        <v>1.134322578824672</v>
      </c>
    </row>
    <row r="13" spans="1:21" x14ac:dyDescent="0.3">
      <c r="A13" s="1">
        <v>44785</v>
      </c>
      <c r="B13">
        <v>64.8</v>
      </c>
      <c r="C13">
        <v>18.899999999999999</v>
      </c>
      <c r="D13">
        <v>4.5</v>
      </c>
      <c r="E13">
        <v>11.9</v>
      </c>
      <c r="F13">
        <v>82</v>
      </c>
      <c r="G13">
        <v>37.700000000000003</v>
      </c>
      <c r="H13" s="3">
        <f t="shared" si="0"/>
        <v>0.43634259259259262</v>
      </c>
      <c r="I13" s="4">
        <v>21.353114513645334</v>
      </c>
      <c r="J13">
        <f t="shared" si="1"/>
        <v>2.1837218414652266</v>
      </c>
      <c r="K13">
        <f t="shared" si="2"/>
        <v>0.77911710965879633</v>
      </c>
      <c r="L13">
        <f t="shared" si="3"/>
        <v>1.4814194755620114</v>
      </c>
      <c r="M13">
        <f t="shared" si="4"/>
        <v>9.1946173902396552E-2</v>
      </c>
      <c r="N13">
        <f t="shared" si="5"/>
        <v>1.2147639699608492</v>
      </c>
      <c r="O13">
        <f t="shared" si="6"/>
        <v>0.26665550560116213</v>
      </c>
      <c r="P13" s="4">
        <f t="shared" si="7"/>
        <v>11.200989749277795</v>
      </c>
      <c r="Q13" s="4">
        <f t="shared" si="8"/>
        <v>14.733649014415279</v>
      </c>
      <c r="R13">
        <f t="shared" si="9"/>
        <v>3.7245608536972039</v>
      </c>
      <c r="S13">
        <f t="shared" si="10"/>
        <v>8.6247621069439031</v>
      </c>
      <c r="T13">
        <f t="shared" si="11"/>
        <v>4.9002012532466992</v>
      </c>
      <c r="U13" s="4">
        <f t="shared" si="12"/>
        <v>1.2613941991488724</v>
      </c>
    </row>
    <row r="14" spans="1:21" x14ac:dyDescent="0.3">
      <c r="A14" s="1">
        <v>44786</v>
      </c>
      <c r="B14">
        <v>84.3</v>
      </c>
      <c r="C14">
        <v>21.8</v>
      </c>
      <c r="D14">
        <v>11.6</v>
      </c>
      <c r="E14">
        <v>15.8</v>
      </c>
      <c r="F14">
        <v>84</v>
      </c>
      <c r="G14">
        <v>24.2</v>
      </c>
      <c r="H14" s="3">
        <f t="shared" si="0"/>
        <v>0.28009259259259262</v>
      </c>
      <c r="I14" s="4">
        <v>21.557794493137408</v>
      </c>
      <c r="J14">
        <f t="shared" si="1"/>
        <v>2.6118719061836697</v>
      </c>
      <c r="K14">
        <f t="shared" si="2"/>
        <v>1.1394193690695844</v>
      </c>
      <c r="L14">
        <f t="shared" si="3"/>
        <v>1.8756456376266271</v>
      </c>
      <c r="M14">
        <f t="shared" si="4"/>
        <v>0.11484118586348201</v>
      </c>
      <c r="N14">
        <f t="shared" si="5"/>
        <v>1.5755423356063667</v>
      </c>
      <c r="O14">
        <f t="shared" si="6"/>
        <v>0.30010330202026037</v>
      </c>
      <c r="P14" s="4">
        <f t="shared" si="7"/>
        <v>13.2841285446162</v>
      </c>
      <c r="Q14" s="4">
        <f t="shared" si="8"/>
        <v>14.87487820026481</v>
      </c>
      <c r="R14">
        <f t="shared" si="9"/>
        <v>3.5432191452505224</v>
      </c>
      <c r="S14">
        <f t="shared" si="10"/>
        <v>10.228778979354475</v>
      </c>
      <c r="T14">
        <f t="shared" si="11"/>
        <v>6.6855598341039526</v>
      </c>
      <c r="U14" s="4">
        <f t="shared" si="12"/>
        <v>1.795894009670036</v>
      </c>
    </row>
    <row r="15" spans="1:21" x14ac:dyDescent="0.3">
      <c r="A15" s="1">
        <v>44787</v>
      </c>
      <c r="B15">
        <v>85.9</v>
      </c>
      <c r="C15">
        <v>24.8</v>
      </c>
      <c r="D15">
        <v>10.7</v>
      </c>
      <c r="E15">
        <v>17.3</v>
      </c>
      <c r="F15">
        <v>80</v>
      </c>
      <c r="G15">
        <v>215.2</v>
      </c>
      <c r="H15" s="3">
        <f t="shared" si="0"/>
        <v>2.4907407407407409</v>
      </c>
      <c r="I15" s="4">
        <v>21.765252737000122</v>
      </c>
      <c r="J15">
        <f t="shared" si="1"/>
        <v>3.1302352193130303</v>
      </c>
      <c r="K15">
        <f t="shared" si="2"/>
        <v>1.0935111371909823</v>
      </c>
      <c r="L15">
        <f t="shared" si="3"/>
        <v>2.1118731782520062</v>
      </c>
      <c r="M15">
        <f t="shared" si="4"/>
        <v>0.12485190584210624</v>
      </c>
      <c r="N15">
        <f t="shared" si="5"/>
        <v>1.6894985426016049</v>
      </c>
      <c r="O15">
        <f t="shared" si="6"/>
        <v>0.42237463565040123</v>
      </c>
      <c r="P15" s="4">
        <f t="shared" si="7"/>
        <v>13.575641089649086</v>
      </c>
      <c r="Q15" s="4">
        <f t="shared" si="8"/>
        <v>15.018024388530083</v>
      </c>
      <c r="R15">
        <f t="shared" si="9"/>
        <v>3.1734321997190826</v>
      </c>
      <c r="S15">
        <f t="shared" si="10"/>
        <v>10.453243639029797</v>
      </c>
      <c r="T15">
        <f t="shared" si="11"/>
        <v>7.2798114393107145</v>
      </c>
      <c r="U15" s="4">
        <f t="shared" si="12"/>
        <v>2.3904261727720382</v>
      </c>
    </row>
    <row r="16" spans="1:21" x14ac:dyDescent="0.3">
      <c r="A16" s="1">
        <v>44788</v>
      </c>
      <c r="B16">
        <v>50.3</v>
      </c>
      <c r="C16">
        <v>18.3</v>
      </c>
      <c r="D16">
        <v>7</v>
      </c>
      <c r="E16">
        <v>13.7</v>
      </c>
      <c r="F16">
        <v>79</v>
      </c>
      <c r="G16">
        <v>78.099999999999994</v>
      </c>
      <c r="H16" s="3">
        <f t="shared" si="0"/>
        <v>0.90393518518518523</v>
      </c>
      <c r="I16" s="4">
        <v>21.975419391517956</v>
      </c>
      <c r="J16">
        <f t="shared" si="1"/>
        <v>2.1032450848446573</v>
      </c>
      <c r="K16">
        <f t="shared" si="2"/>
        <v>0.89513094600852949</v>
      </c>
      <c r="L16">
        <f t="shared" si="3"/>
        <v>1.4991880154265935</v>
      </c>
      <c r="M16">
        <f t="shared" si="4"/>
        <v>0.10197661495864893</v>
      </c>
      <c r="N16">
        <f t="shared" si="5"/>
        <v>1.1843585321870089</v>
      </c>
      <c r="O16">
        <f t="shared" si="6"/>
        <v>0.3148294832395846</v>
      </c>
      <c r="P16" s="4">
        <f t="shared" si="7"/>
        <v>10.029801164482709</v>
      </c>
      <c r="Q16" s="4">
        <f t="shared" si="8"/>
        <v>15.163039380147389</v>
      </c>
      <c r="R16">
        <f t="shared" si="9"/>
        <v>3.101645715676399</v>
      </c>
      <c r="S16">
        <f t="shared" si="10"/>
        <v>7.7229468966516865</v>
      </c>
      <c r="T16">
        <f t="shared" si="11"/>
        <v>4.6213011809752871</v>
      </c>
      <c r="U16" s="4">
        <f t="shared" si="12"/>
        <v>1.349489127263958</v>
      </c>
    </row>
    <row r="17" spans="1:21" x14ac:dyDescent="0.3">
      <c r="A17" s="1">
        <v>44789</v>
      </c>
      <c r="B17">
        <v>69.599999999999994</v>
      </c>
      <c r="C17">
        <v>18.2</v>
      </c>
      <c r="D17">
        <v>2.5</v>
      </c>
      <c r="E17">
        <v>10.1</v>
      </c>
      <c r="F17">
        <v>60</v>
      </c>
      <c r="G17">
        <v>52.5</v>
      </c>
      <c r="H17" s="3">
        <f t="shared" si="0"/>
        <v>0.60763888888888884</v>
      </c>
      <c r="I17" s="4">
        <v>22.188223205545395</v>
      </c>
      <c r="J17">
        <f t="shared" si="1"/>
        <v>2.0900878010879693</v>
      </c>
      <c r="K17">
        <f t="shared" si="2"/>
        <v>0.7062669294875723</v>
      </c>
      <c r="L17">
        <f t="shared" si="3"/>
        <v>1.3981773652877707</v>
      </c>
      <c r="M17">
        <f t="shared" si="4"/>
        <v>8.2768818524713295E-2</v>
      </c>
      <c r="N17">
        <f t="shared" si="5"/>
        <v>0.8389064191726624</v>
      </c>
      <c r="O17">
        <f t="shared" si="6"/>
        <v>0.5592709461151083</v>
      </c>
      <c r="P17" s="4">
        <f t="shared" si="7"/>
        <v>12.139620680217995</v>
      </c>
      <c r="Q17" s="4">
        <f t="shared" si="8"/>
        <v>15.309874011826322</v>
      </c>
      <c r="R17">
        <f t="shared" si="9"/>
        <v>5.1023193520327244</v>
      </c>
      <c r="S17">
        <f t="shared" si="10"/>
        <v>9.3475079237678553</v>
      </c>
      <c r="T17">
        <f t="shared" si="11"/>
        <v>4.245188571735131</v>
      </c>
      <c r="U17" s="4">
        <f t="shared" si="12"/>
        <v>1.3322846174563741</v>
      </c>
    </row>
    <row r="18" spans="1:21" x14ac:dyDescent="0.3">
      <c r="A18" s="1">
        <v>44790</v>
      </c>
      <c r="B18">
        <v>17.600000000000001</v>
      </c>
      <c r="C18">
        <v>15.1</v>
      </c>
      <c r="D18">
        <v>4.5999999999999996</v>
      </c>
      <c r="E18">
        <v>9.1</v>
      </c>
      <c r="F18">
        <v>79</v>
      </c>
      <c r="G18">
        <v>122.5</v>
      </c>
      <c r="H18" s="3">
        <f t="shared" si="0"/>
        <v>1.4178240740740742</v>
      </c>
      <c r="I18" s="4">
        <v>22.403591561216643</v>
      </c>
      <c r="J18">
        <f t="shared" si="1"/>
        <v>1.7163564077019398</v>
      </c>
      <c r="K18">
        <f t="shared" si="2"/>
        <v>0.78519324872652718</v>
      </c>
      <c r="L18">
        <f t="shared" si="3"/>
        <v>1.2507748282142335</v>
      </c>
      <c r="M18">
        <f t="shared" si="4"/>
        <v>7.8016780551315487E-2</v>
      </c>
      <c r="N18">
        <f t="shared" si="5"/>
        <v>0.9881121142892445</v>
      </c>
      <c r="O18">
        <f t="shared" si="6"/>
        <v>0.26266271392498897</v>
      </c>
      <c r="P18" s="4">
        <f t="shared" si="7"/>
        <v>6.7820152374115024</v>
      </c>
      <c r="Q18" s="4">
        <f t="shared" si="8"/>
        <v>15.458478177239483</v>
      </c>
      <c r="R18">
        <f t="shared" si="9"/>
        <v>1.5399560699210069</v>
      </c>
      <c r="S18">
        <f t="shared" si="10"/>
        <v>5.2221517328068572</v>
      </c>
      <c r="T18">
        <f t="shared" si="11"/>
        <v>3.6821956628858503</v>
      </c>
      <c r="U18" s="4">
        <f t="shared" si="12"/>
        <v>1.1212707584197361</v>
      </c>
    </row>
    <row r="19" spans="1:21" x14ac:dyDescent="0.3">
      <c r="A19" s="1">
        <v>44791</v>
      </c>
      <c r="B19">
        <v>68.3</v>
      </c>
      <c r="C19">
        <v>11</v>
      </c>
      <c r="D19">
        <v>4.9000000000000004</v>
      </c>
      <c r="E19">
        <v>8.1</v>
      </c>
      <c r="F19">
        <v>72</v>
      </c>
      <c r="G19">
        <v>153.4</v>
      </c>
      <c r="H19" s="3">
        <f t="shared" si="0"/>
        <v>1.775462962962963</v>
      </c>
      <c r="I19" s="4">
        <v>22.621450507078492</v>
      </c>
      <c r="J19">
        <f t="shared" si="1"/>
        <v>1.3127141391058279</v>
      </c>
      <c r="K19">
        <f t="shared" si="2"/>
        <v>0.80300808978341354</v>
      </c>
      <c r="L19">
        <f t="shared" si="3"/>
        <v>1.0578611144446208</v>
      </c>
      <c r="M19">
        <f t="shared" si="4"/>
        <v>7.3499713805341038E-2</v>
      </c>
      <c r="N19">
        <f t="shared" si="5"/>
        <v>0.76166000240012699</v>
      </c>
      <c r="O19">
        <f t="shared" si="6"/>
        <v>0.29620111204449384</v>
      </c>
      <c r="P19" s="4">
        <f t="shared" si="7"/>
        <v>12.238430938834535</v>
      </c>
      <c r="Q19" s="4">
        <f t="shared" si="8"/>
        <v>15.608800849884158</v>
      </c>
      <c r="R19">
        <f t="shared" si="9"/>
        <v>5.0658555444621234</v>
      </c>
      <c r="S19">
        <f t="shared" si="10"/>
        <v>9.4235918229025923</v>
      </c>
      <c r="T19">
        <f t="shared" si="11"/>
        <v>4.357736278440469</v>
      </c>
      <c r="U19" s="4">
        <f t="shared" si="12"/>
        <v>1.3572007043737899</v>
      </c>
    </row>
    <row r="20" spans="1:21" x14ac:dyDescent="0.3">
      <c r="A20" s="1">
        <v>44792</v>
      </c>
      <c r="B20">
        <v>88.3</v>
      </c>
      <c r="C20">
        <v>15.6</v>
      </c>
      <c r="D20">
        <v>0.4</v>
      </c>
      <c r="E20">
        <v>8.1</v>
      </c>
      <c r="F20">
        <v>61</v>
      </c>
      <c r="G20">
        <v>52.5</v>
      </c>
      <c r="H20" s="3">
        <f t="shared" si="0"/>
        <v>0.60763888888888884</v>
      </c>
      <c r="I20" s="4">
        <v>22.841724793610965</v>
      </c>
      <c r="J20">
        <f t="shared" si="1"/>
        <v>1.7723474716742158</v>
      </c>
      <c r="K20">
        <f t="shared" si="2"/>
        <v>0.62510989612616819</v>
      </c>
      <c r="L20">
        <f t="shared" si="3"/>
        <v>1.198728683900192</v>
      </c>
      <c r="M20">
        <f t="shared" si="4"/>
        <v>7.3499713805341038E-2</v>
      </c>
      <c r="N20">
        <f t="shared" si="5"/>
        <v>0.73122449717911708</v>
      </c>
      <c r="O20">
        <f t="shared" si="6"/>
        <v>0.46750418672107497</v>
      </c>
      <c r="P20" s="4">
        <f t="shared" si="7"/>
        <v>14.504723661190898</v>
      </c>
      <c r="Q20" s="4">
        <f t="shared" si="8"/>
        <v>15.760790107591564</v>
      </c>
      <c r="R20">
        <f t="shared" si="9"/>
        <v>6.5258871373010816</v>
      </c>
      <c r="S20">
        <f t="shared" si="10"/>
        <v>11.168637219116992</v>
      </c>
      <c r="T20">
        <f t="shared" si="11"/>
        <v>4.64275008181591</v>
      </c>
      <c r="U20" s="4">
        <f t="shared" si="12"/>
        <v>1.3154907574245258</v>
      </c>
    </row>
    <row r="21" spans="1:21" x14ac:dyDescent="0.3">
      <c r="A21" s="1">
        <v>44793</v>
      </c>
      <c r="B21">
        <v>80.7</v>
      </c>
      <c r="C21">
        <v>17.2</v>
      </c>
      <c r="D21">
        <v>1.8</v>
      </c>
      <c r="E21">
        <v>8.6999999999999993</v>
      </c>
      <c r="F21">
        <v>62</v>
      </c>
      <c r="G21">
        <v>24.3</v>
      </c>
      <c r="H21" s="3">
        <f t="shared" si="0"/>
        <v>0.28125</v>
      </c>
      <c r="I21" s="4">
        <v>23.06433791109362</v>
      </c>
      <c r="J21">
        <f t="shared" si="1"/>
        <v>1.9624256575788694</v>
      </c>
      <c r="K21">
        <f t="shared" si="2"/>
        <v>0.67765066975924737</v>
      </c>
      <c r="L21">
        <f t="shared" si="3"/>
        <v>1.3200381636690584</v>
      </c>
      <c r="M21">
        <f t="shared" si="4"/>
        <v>7.6182297769037358E-2</v>
      </c>
      <c r="N21">
        <f t="shared" si="5"/>
        <v>0.81842366147481616</v>
      </c>
      <c r="O21">
        <f t="shared" si="6"/>
        <v>0.5016145021942422</v>
      </c>
      <c r="P21" s="4">
        <f t="shared" si="7"/>
        <v>13.822227066739295</v>
      </c>
      <c r="Q21" s="4">
        <f t="shared" si="8"/>
        <v>15.914393158654597</v>
      </c>
      <c r="R21">
        <f t="shared" si="9"/>
        <v>5.82896243991528</v>
      </c>
      <c r="S21">
        <f t="shared" si="10"/>
        <v>10.643114841389258</v>
      </c>
      <c r="T21">
        <f t="shared" si="11"/>
        <v>4.8141524014739776</v>
      </c>
      <c r="U21" s="4">
        <f t="shared" si="12"/>
        <v>1.2275088013992626</v>
      </c>
    </row>
    <row r="22" spans="1:21" x14ac:dyDescent="0.3">
      <c r="A22" s="1">
        <v>44794</v>
      </c>
      <c r="B22">
        <v>75</v>
      </c>
      <c r="C22">
        <v>16.8</v>
      </c>
      <c r="D22">
        <v>1.1000000000000001</v>
      </c>
      <c r="E22">
        <v>8.5</v>
      </c>
      <c r="F22">
        <v>70</v>
      </c>
      <c r="G22">
        <v>9.6</v>
      </c>
      <c r="H22" s="3">
        <f t="shared" si="0"/>
        <v>0.1111111111111111</v>
      </c>
      <c r="I22" s="4">
        <v>23.289212129769595</v>
      </c>
      <c r="J22">
        <f t="shared" si="1"/>
        <v>1.913305694509122</v>
      </c>
      <c r="K22">
        <f t="shared" si="2"/>
        <v>0.64975062969658504</v>
      </c>
      <c r="L22">
        <f t="shared" si="3"/>
        <v>1.2815281621028536</v>
      </c>
      <c r="M22">
        <f t="shared" si="4"/>
        <v>7.5278960695308081E-2</v>
      </c>
      <c r="N22">
        <f t="shared" si="5"/>
        <v>0.89706971347199749</v>
      </c>
      <c r="O22">
        <f t="shared" si="6"/>
        <v>0.3844584486308561</v>
      </c>
      <c r="P22" s="4">
        <f t="shared" si="7"/>
        <v>13.333073944293094</v>
      </c>
      <c r="Q22" s="4">
        <f t="shared" si="8"/>
        <v>16.069556369541019</v>
      </c>
      <c r="R22">
        <f t="shared" si="9"/>
        <v>5.1516525855299697</v>
      </c>
      <c r="S22">
        <f t="shared" si="10"/>
        <v>10.266466937105683</v>
      </c>
      <c r="T22">
        <f t="shared" si="11"/>
        <v>5.1148143515757134</v>
      </c>
      <c r="U22" s="4">
        <f t="shared" si="12"/>
        <v>1.179849927696268</v>
      </c>
    </row>
    <row r="23" spans="1:21" x14ac:dyDescent="0.3">
      <c r="A23" s="1">
        <v>44795</v>
      </c>
      <c r="B23">
        <v>81.099999999999994</v>
      </c>
      <c r="C23">
        <v>17.8</v>
      </c>
      <c r="D23">
        <v>5.2</v>
      </c>
      <c r="E23">
        <v>10.3</v>
      </c>
      <c r="F23">
        <v>82</v>
      </c>
      <c r="G23">
        <v>13.6</v>
      </c>
      <c r="H23" s="3">
        <f t="shared" si="0"/>
        <v>0.15740740740740741</v>
      </c>
      <c r="I23" s="4">
        <v>23.51626854225243</v>
      </c>
      <c r="J23">
        <f t="shared" si="1"/>
        <v>2.038176335166181</v>
      </c>
      <c r="K23">
        <f t="shared" si="2"/>
        <v>0.80918074808284202</v>
      </c>
      <c r="L23">
        <f t="shared" si="3"/>
        <v>1.4236785416245115</v>
      </c>
      <c r="M23">
        <f t="shared" si="4"/>
        <v>8.3748282295223062E-2</v>
      </c>
      <c r="N23">
        <f t="shared" si="5"/>
        <v>1.1674164041320994</v>
      </c>
      <c r="O23">
        <f t="shared" si="6"/>
        <v>0.25626213749241211</v>
      </c>
      <c r="P23" s="4">
        <f t="shared" si="7"/>
        <v>14.137275159545894</v>
      </c>
      <c r="Q23" s="4">
        <f t="shared" si="8"/>
        <v>16.226225294154176</v>
      </c>
      <c r="R23">
        <f t="shared" si="9"/>
        <v>4.7100452689984893</v>
      </c>
      <c r="S23">
        <f t="shared" si="10"/>
        <v>10.885701872850339</v>
      </c>
      <c r="T23">
        <f t="shared" si="11"/>
        <v>6.1756566038518494</v>
      </c>
      <c r="U23" s="4">
        <f t="shared" si="12"/>
        <v>1.4616597967969189</v>
      </c>
    </row>
    <row r="24" spans="1:21" x14ac:dyDescent="0.3">
      <c r="A24" s="1">
        <v>44796</v>
      </c>
      <c r="B24">
        <v>82.7</v>
      </c>
      <c r="C24">
        <v>19</v>
      </c>
      <c r="D24">
        <v>5.7</v>
      </c>
      <c r="E24">
        <v>11.5</v>
      </c>
      <c r="F24">
        <v>83</v>
      </c>
      <c r="G24">
        <v>16.100000000000001</v>
      </c>
      <c r="H24" s="3">
        <f t="shared" si="0"/>
        <v>0.18634259259259262</v>
      </c>
      <c r="I24" s="4">
        <v>23.745427108115283</v>
      </c>
      <c r="J24">
        <f t="shared" si="1"/>
        <v>2.1973933238855259</v>
      </c>
      <c r="K24">
        <f t="shared" si="2"/>
        <v>0.83056261699511147</v>
      </c>
      <c r="L24">
        <f t="shared" si="3"/>
        <v>1.5139779704403187</v>
      </c>
      <c r="M24">
        <f t="shared" si="4"/>
        <v>8.9835191685256638E-2</v>
      </c>
      <c r="N24">
        <f t="shared" si="5"/>
        <v>1.2566017154654645</v>
      </c>
      <c r="O24">
        <f t="shared" si="6"/>
        <v>0.25737625497485417</v>
      </c>
      <c r="P24" s="4">
        <f t="shared" si="7"/>
        <v>14.45360402643869</v>
      </c>
      <c r="Q24" s="4">
        <f t="shared" si="8"/>
        <v>16.384344704599545</v>
      </c>
      <c r="R24">
        <f t="shared" si="9"/>
        <v>4.5097792944932653</v>
      </c>
      <c r="S24">
        <f t="shared" si="10"/>
        <v>11.129275100357791</v>
      </c>
      <c r="T24">
        <f t="shared" si="11"/>
        <v>6.6194958058645259</v>
      </c>
      <c r="U24" s="4">
        <f t="shared" si="12"/>
        <v>1.6103734978682454</v>
      </c>
    </row>
    <row r="25" spans="1:21" x14ac:dyDescent="0.3">
      <c r="A25" s="1">
        <v>44797</v>
      </c>
      <c r="B25">
        <v>73.400000000000006</v>
      </c>
      <c r="C25">
        <v>24.8</v>
      </c>
      <c r="D25">
        <v>7.4</v>
      </c>
      <c r="E25">
        <v>15.1</v>
      </c>
      <c r="F25">
        <v>77</v>
      </c>
      <c r="G25">
        <v>5.8</v>
      </c>
      <c r="H25" s="3">
        <f t="shared" si="0"/>
        <v>6.7129629629629636E-2</v>
      </c>
      <c r="I25" s="4">
        <v>23.97660670059577</v>
      </c>
      <c r="J25">
        <f t="shared" si="1"/>
        <v>3.1302352193130303</v>
      </c>
      <c r="K25">
        <f t="shared" si="2"/>
        <v>0.91725094272010843</v>
      </c>
      <c r="L25">
        <f t="shared" si="3"/>
        <v>2.0237430810165695</v>
      </c>
      <c r="M25">
        <f t="shared" si="4"/>
        <v>0.11040804722779461</v>
      </c>
      <c r="N25">
        <f t="shared" si="5"/>
        <v>1.5582821723827587</v>
      </c>
      <c r="O25">
        <f t="shared" si="6"/>
        <v>0.46546090863381084</v>
      </c>
      <c r="P25" s="4">
        <f t="shared" si="7"/>
        <v>13.546303253702597</v>
      </c>
      <c r="Q25" s="4">
        <f t="shared" si="8"/>
        <v>16.543858623411079</v>
      </c>
      <c r="R25">
        <f t="shared" si="9"/>
        <v>3.1763821263720859</v>
      </c>
      <c r="S25">
        <f t="shared" si="10"/>
        <v>10.430653505351</v>
      </c>
      <c r="T25">
        <f t="shared" si="11"/>
        <v>7.2542713789789133</v>
      </c>
      <c r="U25" s="4">
        <f t="shared" si="12"/>
        <v>1.9066276710513821</v>
      </c>
    </row>
    <row r="26" spans="1:21" x14ac:dyDescent="0.3">
      <c r="A26" s="1">
        <v>44798</v>
      </c>
      <c r="B26">
        <v>37.9</v>
      </c>
      <c r="C26">
        <v>23.8</v>
      </c>
      <c r="D26">
        <v>11.5</v>
      </c>
      <c r="E26">
        <v>16.399999999999999</v>
      </c>
      <c r="F26">
        <v>85</v>
      </c>
      <c r="G26">
        <v>0</v>
      </c>
      <c r="H26" s="3">
        <f t="shared" si="0"/>
        <v>0</v>
      </c>
      <c r="I26" s="4">
        <v>24.209725155343964</v>
      </c>
      <c r="J26">
        <f t="shared" si="1"/>
        <v>2.9482843050220851</v>
      </c>
      <c r="K26">
        <f t="shared" si="2"/>
        <v>1.1311399148510013</v>
      </c>
      <c r="L26">
        <f t="shared" si="3"/>
        <v>2.0397121099365432</v>
      </c>
      <c r="M26">
        <f t="shared" si="4"/>
        <v>0.11876044598969816</v>
      </c>
      <c r="N26">
        <f t="shared" si="5"/>
        <v>1.7337552934460616</v>
      </c>
      <c r="O26">
        <f t="shared" si="6"/>
        <v>0.30595681649048156</v>
      </c>
      <c r="P26" s="4">
        <f t="shared" si="7"/>
        <v>9.6386178760970918</v>
      </c>
      <c r="Q26" s="4">
        <f t="shared" si="8"/>
        <v>16.704710357187334</v>
      </c>
      <c r="R26">
        <f t="shared" si="9"/>
        <v>1.4671271246008051</v>
      </c>
      <c r="S26">
        <f t="shared" si="10"/>
        <v>7.4217357645947608</v>
      </c>
      <c r="T26">
        <f t="shared" si="11"/>
        <v>5.954608639993956</v>
      </c>
      <c r="U26" s="4">
        <f t="shared" si="12"/>
        <v>1.5894621302694021</v>
      </c>
    </row>
    <row r="27" spans="1:21" x14ac:dyDescent="0.3">
      <c r="A27" s="1">
        <v>44799</v>
      </c>
      <c r="B27">
        <v>59.4</v>
      </c>
      <c r="C27">
        <v>25.8</v>
      </c>
      <c r="D27">
        <v>9.4</v>
      </c>
      <c r="E27">
        <v>16.899999999999999</v>
      </c>
      <c r="F27">
        <v>86</v>
      </c>
      <c r="G27">
        <v>51.8</v>
      </c>
      <c r="H27" s="3">
        <f t="shared" si="0"/>
        <v>0.59953703703703709</v>
      </c>
      <c r="I27" s="4">
        <v>24.444699321135555</v>
      </c>
      <c r="J27">
        <f t="shared" si="1"/>
        <v>3.3219025283483368</v>
      </c>
      <c r="K27">
        <f t="shared" si="2"/>
        <v>1.0091842677201508</v>
      </c>
      <c r="L27">
        <f t="shared" si="3"/>
        <v>2.1655433980342438</v>
      </c>
      <c r="M27">
        <f t="shared" si="4"/>
        <v>0.12211265844598747</v>
      </c>
      <c r="N27">
        <f t="shared" si="5"/>
        <v>1.8623673223094497</v>
      </c>
      <c r="O27">
        <f t="shared" si="6"/>
        <v>0.3031760757247941</v>
      </c>
      <c r="P27" s="4">
        <f t="shared" si="7"/>
        <v>12.202305007124446</v>
      </c>
      <c r="Q27" s="4">
        <f t="shared" si="8"/>
        <v>16.866842531583533</v>
      </c>
      <c r="R27">
        <f t="shared" si="9"/>
        <v>1.7490369696693771</v>
      </c>
      <c r="S27">
        <f t="shared" si="10"/>
        <v>9.3957748554858238</v>
      </c>
      <c r="T27">
        <f t="shared" si="11"/>
        <v>7.6467378858164468</v>
      </c>
      <c r="U27" s="4">
        <f t="shared" si="12"/>
        <v>2.1064986158856223</v>
      </c>
    </row>
    <row r="28" spans="1:21" x14ac:dyDescent="0.3">
      <c r="A28" s="1">
        <v>44800</v>
      </c>
      <c r="B28">
        <v>7.2</v>
      </c>
      <c r="C28">
        <v>19.2</v>
      </c>
      <c r="D28">
        <v>7.7</v>
      </c>
      <c r="E28">
        <v>14.5</v>
      </c>
      <c r="F28">
        <v>82</v>
      </c>
      <c r="G28">
        <v>314.2</v>
      </c>
      <c r="H28" s="3">
        <f t="shared" si="0"/>
        <v>3.636574074074074</v>
      </c>
      <c r="I28" s="4">
        <v>24.681445112466911</v>
      </c>
      <c r="J28">
        <f t="shared" si="1"/>
        <v>2.2249611183378328</v>
      </c>
      <c r="K28">
        <f t="shared" si="2"/>
        <v>0.92633873968875358</v>
      </c>
      <c r="L28">
        <f t="shared" si="3"/>
        <v>1.5756499290132933</v>
      </c>
      <c r="M28">
        <f t="shared" si="4"/>
        <v>0.10672476831502752</v>
      </c>
      <c r="N28">
        <f t="shared" si="5"/>
        <v>1.2920329417909004</v>
      </c>
      <c r="O28">
        <f t="shared" si="6"/>
        <v>0.28361698722239281</v>
      </c>
      <c r="P28" s="4">
        <f t="shared" si="7"/>
        <v>6.265138027348601</v>
      </c>
      <c r="Q28" s="4">
        <f t="shared" si="8"/>
        <v>17.030197127602168</v>
      </c>
      <c r="R28">
        <f t="shared" si="9"/>
        <v>0.77383751732676664</v>
      </c>
      <c r="S28">
        <f t="shared" si="10"/>
        <v>4.8241562810584231</v>
      </c>
      <c r="T28">
        <f t="shared" si="11"/>
        <v>4.0503187637316564</v>
      </c>
      <c r="U28" s="4">
        <f t="shared" si="12"/>
        <v>1.5338910089354216</v>
      </c>
    </row>
    <row r="29" spans="1:21" x14ac:dyDescent="0.3">
      <c r="A29" s="1">
        <v>44801</v>
      </c>
      <c r="B29">
        <v>59.9</v>
      </c>
      <c r="C29">
        <v>10.4</v>
      </c>
      <c r="D29">
        <v>3.2</v>
      </c>
      <c r="E29">
        <v>7.4</v>
      </c>
      <c r="F29">
        <v>64</v>
      </c>
      <c r="G29">
        <v>114.7</v>
      </c>
      <c r="H29" s="3">
        <f t="shared" si="0"/>
        <v>1.3275462962962963</v>
      </c>
      <c r="I29" s="4">
        <v>24.919877563942894</v>
      </c>
      <c r="J29">
        <f t="shared" si="1"/>
        <v>1.261267593034217</v>
      </c>
      <c r="K29">
        <f t="shared" si="2"/>
        <v>0.73376447112346066</v>
      </c>
      <c r="L29">
        <f t="shared" si="3"/>
        <v>0.99751603207883877</v>
      </c>
      <c r="M29">
        <f t="shared" si="4"/>
        <v>7.0472457376692763E-2</v>
      </c>
      <c r="N29">
        <f t="shared" si="5"/>
        <v>0.6384102605304568</v>
      </c>
      <c r="O29">
        <f t="shared" si="6"/>
        <v>0.35910577154838197</v>
      </c>
      <c r="P29" s="4">
        <f t="shared" si="7"/>
        <v>12.498066194644281</v>
      </c>
      <c r="Q29" s="4">
        <f t="shared" si="8"/>
        <v>17.194715519120596</v>
      </c>
      <c r="R29">
        <f t="shared" si="9"/>
        <v>4.7698097115201845</v>
      </c>
      <c r="S29">
        <f t="shared" si="10"/>
        <v>9.6235109698760972</v>
      </c>
      <c r="T29">
        <f t="shared" si="11"/>
        <v>4.8537012583559127</v>
      </c>
      <c r="U29" s="4">
        <f t="shared" si="12"/>
        <v>1.4582045580675189</v>
      </c>
    </row>
    <row r="30" spans="1:21" x14ac:dyDescent="0.3">
      <c r="A30" s="1">
        <v>44802</v>
      </c>
      <c r="B30">
        <v>89.1</v>
      </c>
      <c r="C30">
        <v>15.4</v>
      </c>
      <c r="D30">
        <v>0.9</v>
      </c>
      <c r="E30">
        <v>7.6</v>
      </c>
      <c r="F30">
        <v>74</v>
      </c>
      <c r="G30">
        <v>2.7</v>
      </c>
      <c r="H30" s="3">
        <f t="shared" si="0"/>
        <v>3.125E-2</v>
      </c>
      <c r="I30" s="4">
        <v>25.159910886364518</v>
      </c>
      <c r="J30">
        <f t="shared" si="1"/>
        <v>1.7497618068909833</v>
      </c>
      <c r="K30">
        <f t="shared" si="2"/>
        <v>0.64207100802007433</v>
      </c>
      <c r="L30">
        <f t="shared" si="3"/>
        <v>1.1959164074555289</v>
      </c>
      <c r="M30">
        <f t="shared" si="4"/>
        <v>7.1326303662982829E-2</v>
      </c>
      <c r="N30">
        <f t="shared" si="5"/>
        <v>0.88497814151709131</v>
      </c>
      <c r="O30">
        <f t="shared" si="6"/>
        <v>0.31093826593843754</v>
      </c>
      <c r="P30" s="4">
        <f t="shared" si="7"/>
        <v>16.07139627688306</v>
      </c>
      <c r="Q30" s="4">
        <f t="shared" si="8"/>
        <v>17.360338511591515</v>
      </c>
      <c r="R30">
        <f t="shared" si="9"/>
        <v>5.99406256073389</v>
      </c>
      <c r="S30">
        <f t="shared" si="10"/>
        <v>12.374975133199957</v>
      </c>
      <c r="T30">
        <f t="shared" si="11"/>
        <v>6.3809125724660669</v>
      </c>
      <c r="U30" s="4">
        <f t="shared" si="12"/>
        <v>1.392489374105313</v>
      </c>
    </row>
    <row r="31" spans="1:21" x14ac:dyDescent="0.3">
      <c r="A31" s="1">
        <v>44803</v>
      </c>
      <c r="B31">
        <v>88.8</v>
      </c>
      <c r="C31">
        <v>19.7</v>
      </c>
      <c r="D31">
        <v>1.7</v>
      </c>
      <c r="E31">
        <v>10.4</v>
      </c>
      <c r="F31">
        <v>75</v>
      </c>
      <c r="G31">
        <v>92.3</v>
      </c>
      <c r="H31" s="3">
        <f t="shared" si="0"/>
        <v>1.068287037037037</v>
      </c>
      <c r="I31" s="4">
        <v>25.401458524417286</v>
      </c>
      <c r="J31">
        <f t="shared" si="1"/>
        <v>2.2952083710657747</v>
      </c>
      <c r="K31">
        <f t="shared" si="2"/>
        <v>0.6710063088460505</v>
      </c>
      <c r="L31">
        <f t="shared" si="3"/>
        <v>1.4831073399559127</v>
      </c>
      <c r="M31">
        <f t="shared" si="4"/>
        <v>8.4241710800392597E-2</v>
      </c>
      <c r="N31">
        <f t="shared" si="5"/>
        <v>1.1123305049669345</v>
      </c>
      <c r="O31">
        <f t="shared" si="6"/>
        <v>0.37077683498897818</v>
      </c>
      <c r="P31" s="4">
        <f t="shared" si="7"/>
        <v>16.1898736051226</v>
      </c>
      <c r="Q31" s="4">
        <f t="shared" si="8"/>
        <v>17.527006381847926</v>
      </c>
      <c r="R31">
        <f t="shared" si="9"/>
        <v>5.2935960295655748</v>
      </c>
      <c r="S31">
        <f t="shared" si="10"/>
        <v>12.466202675944402</v>
      </c>
      <c r="T31">
        <f t="shared" si="11"/>
        <v>7.1726066463788269</v>
      </c>
      <c r="U31" s="4">
        <f t="shared" si="12"/>
        <v>1.9167968918825229</v>
      </c>
    </row>
    <row r="32" spans="1:21" x14ac:dyDescent="0.3">
      <c r="A32" s="1">
        <v>44804</v>
      </c>
      <c r="B32">
        <v>60.2</v>
      </c>
      <c r="C32">
        <v>21.7</v>
      </c>
      <c r="D32">
        <v>9.6</v>
      </c>
      <c r="E32">
        <v>15</v>
      </c>
      <c r="F32">
        <v>80</v>
      </c>
      <c r="G32">
        <v>43.4</v>
      </c>
      <c r="H32" s="3">
        <f t="shared" si="0"/>
        <v>0.50231481481481477</v>
      </c>
      <c r="I32" s="4">
        <v>25.644433215857909</v>
      </c>
      <c r="J32">
        <f t="shared" si="1"/>
        <v>2.5959699942202965</v>
      </c>
      <c r="K32">
        <f t="shared" si="2"/>
        <v>1.0299630844290453</v>
      </c>
      <c r="L32">
        <f t="shared" si="3"/>
        <v>1.812966539324671</v>
      </c>
      <c r="M32">
        <f t="shared" si="4"/>
        <v>0.10978677277584367</v>
      </c>
      <c r="N32">
        <f t="shared" si="5"/>
        <v>1.4503732314597368</v>
      </c>
      <c r="O32">
        <f t="shared" si="6"/>
        <v>0.36259330786493416</v>
      </c>
      <c r="P32" s="4">
        <f t="shared" si="7"/>
        <v>12.897611241583578</v>
      </c>
      <c r="Q32" s="4">
        <f t="shared" si="8"/>
        <v>17.694658918941954</v>
      </c>
      <c r="R32">
        <f t="shared" si="9"/>
        <v>2.9696545267162495</v>
      </c>
      <c r="S32">
        <f t="shared" si="10"/>
        <v>9.9311606560193546</v>
      </c>
      <c r="T32">
        <f t="shared" si="11"/>
        <v>6.9615061293031051</v>
      </c>
      <c r="U32" s="4">
        <f t="shared" si="12"/>
        <v>1.896384773724207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78"/>
  <sheetViews>
    <sheetView workbookViewId="0">
      <selection activeCell="H9" sqref="H9"/>
    </sheetView>
  </sheetViews>
  <sheetFormatPr baseColWidth="10" defaultColWidth="8.88671875" defaultRowHeight="14.4" x14ac:dyDescent="0.3"/>
  <cols>
    <col min="1" max="1" width="10.5546875" bestFit="1" customWidth="1"/>
    <col min="2" max="6" width="10.5546875" customWidth="1"/>
    <col min="7" max="7" width="12.109375" bestFit="1" customWidth="1"/>
    <col min="8" max="8" width="12.109375" customWidth="1"/>
    <col min="9" max="9" width="14.109375" bestFit="1" customWidth="1"/>
    <col min="11" max="11" width="8.88671875" style="17"/>
    <col min="12" max="12" width="8.21875" style="17" bestFit="1" customWidth="1"/>
    <col min="13" max="13" width="14.109375" style="17" bestFit="1" customWidth="1"/>
    <col min="14" max="14" width="14.109375" style="17" customWidth="1"/>
    <col min="15" max="15" width="31.44140625" style="7" bestFit="1" customWidth="1"/>
    <col min="16" max="16" width="29.33203125" style="7" bestFit="1" customWidth="1"/>
    <col min="17" max="17" width="29.33203125" style="7" customWidth="1"/>
    <col min="18" max="18" width="27.44140625" style="7" bestFit="1" customWidth="1"/>
    <col min="19" max="22" width="27.44140625" style="7" customWidth="1"/>
    <col min="23" max="24" width="29.77734375" style="7" bestFit="1" customWidth="1"/>
    <col min="25" max="25" width="12" style="7" bestFit="1" customWidth="1"/>
    <col min="26" max="26" width="29.77734375" style="7" bestFit="1" customWidth="1"/>
    <col min="27" max="27" width="26.6640625" bestFit="1" customWidth="1"/>
    <col min="29" max="29" width="15.21875" bestFit="1" customWidth="1"/>
    <col min="32" max="32" width="15.21875" bestFit="1" customWidth="1"/>
  </cols>
  <sheetData>
    <row r="1" spans="1:32" x14ac:dyDescent="0.3">
      <c r="A1" s="6" t="s">
        <v>28</v>
      </c>
      <c r="B1" s="6" t="s">
        <v>46</v>
      </c>
      <c r="C1" s="6" t="s">
        <v>47</v>
      </c>
      <c r="D1" s="6" t="s">
        <v>48</v>
      </c>
      <c r="E1" s="6" t="s">
        <v>49</v>
      </c>
      <c r="F1" s="6" t="s">
        <v>50</v>
      </c>
      <c r="G1" s="6" t="s">
        <v>76</v>
      </c>
      <c r="H1" s="6" t="s">
        <v>77</v>
      </c>
      <c r="I1" s="6" t="s">
        <v>51</v>
      </c>
      <c r="J1" s="7"/>
      <c r="K1" s="15" t="s">
        <v>46</v>
      </c>
      <c r="L1" s="15" t="s">
        <v>47</v>
      </c>
      <c r="M1" s="15" t="s">
        <v>48</v>
      </c>
      <c r="N1" s="15" t="s">
        <v>49</v>
      </c>
      <c r="O1" s="7" t="s">
        <v>50</v>
      </c>
      <c r="P1" s="7" t="s">
        <v>51</v>
      </c>
      <c r="Q1" s="7" t="s">
        <v>52</v>
      </c>
      <c r="R1" s="7" t="s">
        <v>53</v>
      </c>
      <c r="S1" s="7" t="s">
        <v>54</v>
      </c>
      <c r="T1" s="7" t="s">
        <v>55</v>
      </c>
      <c r="U1" s="7" t="s">
        <v>56</v>
      </c>
      <c r="V1" s="7" t="s">
        <v>57</v>
      </c>
      <c r="W1" s="7" t="s">
        <v>58</v>
      </c>
      <c r="X1" s="7" t="s">
        <v>59</v>
      </c>
      <c r="Y1" s="7" t="s">
        <v>60</v>
      </c>
      <c r="Z1" s="7" t="s">
        <v>61</v>
      </c>
      <c r="AA1" s="7" t="s">
        <v>62</v>
      </c>
      <c r="AB1" s="7"/>
      <c r="AC1" s="7" t="s">
        <v>63</v>
      </c>
      <c r="AD1" s="7" t="s">
        <v>75</v>
      </c>
      <c r="AF1" s="8" t="s">
        <v>64</v>
      </c>
    </row>
    <row r="2" spans="1:32" x14ac:dyDescent="0.3">
      <c r="A2" s="1">
        <v>44774</v>
      </c>
      <c r="B2" s="12">
        <v>18.3</v>
      </c>
      <c r="C2" s="12">
        <v>4.3</v>
      </c>
      <c r="D2" s="12">
        <v>97.2</v>
      </c>
      <c r="E2" s="12">
        <v>25.2</v>
      </c>
      <c r="F2" s="11">
        <v>0.1076388888888889</v>
      </c>
      <c r="G2" s="11">
        <v>19.303507098824074</v>
      </c>
      <c r="H2" s="11">
        <f>+G2/0.041868</f>
        <v>461.05634610738684</v>
      </c>
      <c r="I2" s="11">
        <v>4.8293767149256706E-2</v>
      </c>
      <c r="J2" s="7"/>
      <c r="K2" s="16">
        <v>18.3</v>
      </c>
      <c r="L2" s="16">
        <v>4.3</v>
      </c>
      <c r="M2" s="16">
        <v>97.2</v>
      </c>
      <c r="N2" s="16">
        <v>25.2</v>
      </c>
      <c r="O2" s="11">
        <v>0.1076388888888889</v>
      </c>
      <c r="P2" s="11">
        <v>4.8293767149256706E-2</v>
      </c>
      <c r="Q2" s="7">
        <f>+(M2+N2)/2</f>
        <v>61.2</v>
      </c>
      <c r="R2" s="7">
        <f>4098*(0.6108*EXP((17.27*V2)/(V2+237.3)))/((V2+237.3)^2)</f>
        <v>8.8795284311704276E-2</v>
      </c>
      <c r="S2" s="7">
        <v>0</v>
      </c>
      <c r="T2" s="7">
        <f>101.3*(((293-0.0065*$X$2)/293)^5.26)</f>
        <v>101.29018223262818</v>
      </c>
      <c r="U2" s="7">
        <f>0.000664742*T2</f>
        <v>6.7331838317681719E-2</v>
      </c>
      <c r="V2" s="7">
        <f>+(K2+L2)/2</f>
        <v>11.3</v>
      </c>
      <c r="W2" s="7">
        <f>0.6108*EXP((17.27*K2)/(K2+237.3))</f>
        <v>2.1032450848446573</v>
      </c>
      <c r="X2" s="7">
        <f>0.6108*EXP((17.27*L2)/(L2+237.3))</f>
        <v>0.83059412841761049</v>
      </c>
      <c r="Y2" s="7">
        <f>0.6108*EXP((17.27*V2)/(V2+237.3))</f>
        <v>1.3391221593998479</v>
      </c>
      <c r="Z2" s="7">
        <f>+(W2+X2)/2</f>
        <v>1.4669196066311339</v>
      </c>
      <c r="AA2" s="7">
        <f>+(X2*M2/100+W2*N2/100)/2</f>
        <v>0.66867762710138545</v>
      </c>
      <c r="AB2" s="7"/>
      <c r="AC2" s="9">
        <f>+(0.408*R2*(P2-S2)+U2*(900/(V2+273))*O2*(Z2-AA2))/(R2+U2*(1+0.34*O2))</f>
        <v>0.12651320569958521</v>
      </c>
      <c r="AD2">
        <v>0.5</v>
      </c>
      <c r="AF2" s="10">
        <v>29</v>
      </c>
    </row>
    <row r="3" spans="1:32" x14ac:dyDescent="0.3">
      <c r="A3" s="1">
        <v>44775</v>
      </c>
      <c r="B3" s="12">
        <v>19.600000000000001</v>
      </c>
      <c r="C3" s="12">
        <v>8.1999999999999993</v>
      </c>
      <c r="D3" s="12">
        <v>96</v>
      </c>
      <c r="E3" s="12">
        <v>61.1</v>
      </c>
      <c r="F3" s="11">
        <v>0.51967592592592593</v>
      </c>
      <c r="G3" s="11">
        <v>19.473438801847124</v>
      </c>
      <c r="H3" s="11">
        <f t="shared" ref="H3:H32" si="0">+G3/0.041868</f>
        <v>465.11509510478464</v>
      </c>
      <c r="I3" s="11">
        <v>0.69468236279220785</v>
      </c>
      <c r="J3" s="7"/>
      <c r="K3" s="16">
        <v>19.600000000000001</v>
      </c>
      <c r="L3" s="16">
        <v>8.1999999999999993</v>
      </c>
      <c r="M3" s="16">
        <v>96</v>
      </c>
      <c r="N3" s="16">
        <v>61.1</v>
      </c>
      <c r="O3" s="11">
        <v>0.51967592592592593</v>
      </c>
      <c r="P3" s="11">
        <v>0.69468236279220785</v>
      </c>
      <c r="Q3" s="7">
        <f t="shared" ref="Q3:Q32" si="1">+(M3+N3)/2</f>
        <v>78.55</v>
      </c>
      <c r="R3" s="7">
        <f t="shared" ref="R3:R32" si="2">4098*(0.6108*EXP((17.27*V3)/(V3+237.3)))/((V3+237.3)^2)</f>
        <v>0.10314647165347368</v>
      </c>
      <c r="S3" s="7">
        <v>0</v>
      </c>
      <c r="T3" s="7">
        <f t="shared" ref="T3:T32" si="3">101.3*(((293-0.0065*$X$2)/293)^5.26)</f>
        <v>101.29018223262818</v>
      </c>
      <c r="U3" s="7">
        <f t="shared" ref="U3:U32" si="4">0.000664742*T3</f>
        <v>6.7331838317681719E-2</v>
      </c>
      <c r="V3" s="7">
        <f t="shared" ref="V3:V32" si="5">+(K3+L3)/2</f>
        <v>13.9</v>
      </c>
      <c r="W3" s="7">
        <f t="shared" ref="W3:W32" si="6">0.6108*EXP((17.27*K3)/(K3+237.3))</f>
        <v>2.2810057729824531</v>
      </c>
      <c r="X3" s="7">
        <f t="shared" ref="X3:X32" si="7">0.6108*EXP((17.27*L3)/(L3+237.3))</f>
        <v>1.087469457177191</v>
      </c>
      <c r="Y3" s="7">
        <f t="shared" ref="Y3:Y32" si="8">0.6108*EXP((17.27*V3)/(V3+237.3))</f>
        <v>1.5882603446201491</v>
      </c>
      <c r="Z3" s="7">
        <f t="shared" ref="Z3:Z32" si="9">+(W3+X3)/2</f>
        <v>1.6842376150798222</v>
      </c>
      <c r="AA3" s="7">
        <f t="shared" ref="AA3:AA32" si="10">+(X3*M3/100+W3*N3/100)/2</f>
        <v>1.2188326030911911</v>
      </c>
      <c r="AB3" s="7"/>
      <c r="AC3" s="9">
        <f t="shared" ref="AC3:AC32" si="11">+(0.408*R3*(P3-S3)+U3*(900/(V3+273))*O3*(Z3-AA3))/(R3+U3*(1+0.34*O3))</f>
        <v>0.44041174536014127</v>
      </c>
      <c r="AD3">
        <v>0.8</v>
      </c>
    </row>
    <row r="4" spans="1:32" x14ac:dyDescent="0.3">
      <c r="A4" s="1">
        <v>44776</v>
      </c>
      <c r="B4" s="12">
        <v>13.1</v>
      </c>
      <c r="C4" s="12">
        <v>9.4</v>
      </c>
      <c r="D4" s="12">
        <v>98.7</v>
      </c>
      <c r="E4" s="12">
        <v>90.5</v>
      </c>
      <c r="F4" s="11">
        <v>0.71875</v>
      </c>
      <c r="G4" s="11">
        <v>19.646818624353447</v>
      </c>
      <c r="H4" s="11">
        <f t="shared" si="0"/>
        <v>469.25620102114851</v>
      </c>
      <c r="I4" s="11">
        <v>0.93903640485849549</v>
      </c>
      <c r="J4" s="7"/>
      <c r="K4" s="16">
        <v>13.1</v>
      </c>
      <c r="L4" s="16">
        <v>9.4</v>
      </c>
      <c r="M4" s="16">
        <v>98.7</v>
      </c>
      <c r="N4" s="16">
        <v>90.5</v>
      </c>
      <c r="O4" s="11">
        <v>0.71875</v>
      </c>
      <c r="P4" s="11">
        <v>0.93903640485849549</v>
      </c>
      <c r="Q4" s="7">
        <f t="shared" si="1"/>
        <v>94.6</v>
      </c>
      <c r="R4" s="7">
        <f t="shared" si="2"/>
        <v>8.8536916701297763E-2</v>
      </c>
      <c r="S4" s="7">
        <v>0</v>
      </c>
      <c r="T4" s="7">
        <f t="shared" si="3"/>
        <v>101.29018223262818</v>
      </c>
      <c r="U4" s="7">
        <f t="shared" si="4"/>
        <v>6.7331838317681719E-2</v>
      </c>
      <c r="V4" s="7">
        <f t="shared" si="5"/>
        <v>11.25</v>
      </c>
      <c r="W4" s="7">
        <f t="shared" si="6"/>
        <v>1.5075965447621003</v>
      </c>
      <c r="X4" s="7">
        <f t="shared" si="7"/>
        <v>1.1794549173707165</v>
      </c>
      <c r="Y4" s="7">
        <f t="shared" si="8"/>
        <v>1.3346886720571096</v>
      </c>
      <c r="Z4" s="7">
        <f t="shared" si="9"/>
        <v>1.3435257310664084</v>
      </c>
      <c r="AA4" s="7">
        <f t="shared" si="10"/>
        <v>1.2642484382272989</v>
      </c>
      <c r="AB4" s="7"/>
      <c r="AC4" s="9">
        <f t="shared" si="11"/>
        <v>0.26733773772716585</v>
      </c>
      <c r="AD4">
        <v>0.6</v>
      </c>
    </row>
    <row r="5" spans="1:32" x14ac:dyDescent="0.3">
      <c r="A5" s="1">
        <v>44777</v>
      </c>
      <c r="B5" s="12">
        <v>11</v>
      </c>
      <c r="C5" s="12">
        <v>7.4</v>
      </c>
      <c r="D5" s="12">
        <v>97.5</v>
      </c>
      <c r="E5" s="12">
        <v>75.8</v>
      </c>
      <c r="F5" s="11">
        <v>1.3275462962962963</v>
      </c>
      <c r="G5" s="11">
        <v>19.823593403137021</v>
      </c>
      <c r="H5" s="11">
        <f t="shared" si="0"/>
        <v>473.47839407511754</v>
      </c>
      <c r="I5" s="11">
        <v>0.94588720116223957</v>
      </c>
      <c r="J5" s="7"/>
      <c r="K5" s="16">
        <v>11</v>
      </c>
      <c r="L5" s="16">
        <v>7.4</v>
      </c>
      <c r="M5" s="16">
        <v>97.5</v>
      </c>
      <c r="N5" s="16">
        <v>75.8</v>
      </c>
      <c r="O5" s="11">
        <v>1.3275462962962963</v>
      </c>
      <c r="P5" s="11">
        <v>0.94588720116223957</v>
      </c>
      <c r="Q5" s="7">
        <f t="shared" si="1"/>
        <v>86.65</v>
      </c>
      <c r="R5" s="7">
        <f t="shared" si="2"/>
        <v>7.8481250796654592E-2</v>
      </c>
      <c r="S5" s="7">
        <v>0</v>
      </c>
      <c r="T5" s="7">
        <f t="shared" si="3"/>
        <v>101.29018223262818</v>
      </c>
      <c r="U5" s="7">
        <f t="shared" si="4"/>
        <v>6.7331838317681719E-2</v>
      </c>
      <c r="V5" s="7">
        <f t="shared" si="5"/>
        <v>9.1999999999999993</v>
      </c>
      <c r="W5" s="7">
        <f t="shared" si="6"/>
        <v>1.3127141391058279</v>
      </c>
      <c r="X5" s="7">
        <f t="shared" si="7"/>
        <v>1.0297111140367921</v>
      </c>
      <c r="Y5" s="7">
        <f t="shared" si="8"/>
        <v>1.1636645634990301</v>
      </c>
      <c r="Z5" s="7">
        <f t="shared" si="9"/>
        <v>1.1712126265713101</v>
      </c>
      <c r="AA5" s="7">
        <f t="shared" si="10"/>
        <v>0.9995028268140449</v>
      </c>
      <c r="AB5" s="7"/>
      <c r="AC5" s="9">
        <f t="shared" si="11"/>
        <v>0.44969041321714942</v>
      </c>
      <c r="AD5">
        <v>0.9</v>
      </c>
    </row>
    <row r="6" spans="1:32" x14ac:dyDescent="0.3">
      <c r="A6" s="1">
        <v>44778</v>
      </c>
      <c r="B6" s="12">
        <v>13.4</v>
      </c>
      <c r="C6" s="12">
        <v>2.2999999999999998</v>
      </c>
      <c r="D6" s="12">
        <v>98.7</v>
      </c>
      <c r="E6" s="12">
        <v>61.1</v>
      </c>
      <c r="F6" s="11">
        <v>0.53935185185185186</v>
      </c>
      <c r="G6" s="11">
        <v>20.003708402990476</v>
      </c>
      <c r="H6" s="11">
        <f t="shared" si="0"/>
        <v>477.78036693872349</v>
      </c>
      <c r="I6" s="11">
        <v>0.33264038533281015</v>
      </c>
      <c r="J6" s="7"/>
      <c r="K6" s="16">
        <v>13.4</v>
      </c>
      <c r="L6" s="16">
        <v>2.2999999999999998</v>
      </c>
      <c r="M6" s="16">
        <v>98.7</v>
      </c>
      <c r="N6" s="16">
        <v>61.1</v>
      </c>
      <c r="O6" s="11">
        <v>0.53935185185185186</v>
      </c>
      <c r="P6" s="11">
        <v>0.33264038533281015</v>
      </c>
      <c r="Q6" s="7">
        <f t="shared" si="1"/>
        <v>79.900000000000006</v>
      </c>
      <c r="R6" s="7">
        <f t="shared" si="2"/>
        <v>7.2406037631026821E-2</v>
      </c>
      <c r="S6" s="7">
        <v>0</v>
      </c>
      <c r="T6" s="7">
        <f t="shared" si="3"/>
        <v>101.29018223262818</v>
      </c>
      <c r="U6" s="7">
        <f t="shared" si="4"/>
        <v>6.7331838317681719E-2</v>
      </c>
      <c r="V6" s="7">
        <f t="shared" si="5"/>
        <v>7.85</v>
      </c>
      <c r="W6" s="7">
        <f t="shared" si="6"/>
        <v>1.537413793359947</v>
      </c>
      <c r="X6" s="7">
        <f t="shared" si="7"/>
        <v>0.72093576428893136</v>
      </c>
      <c r="Y6" s="7">
        <f t="shared" si="8"/>
        <v>1.0618584386784071</v>
      </c>
      <c r="Z6" s="7">
        <f t="shared" si="9"/>
        <v>1.1291747788244391</v>
      </c>
      <c r="AA6" s="7">
        <f t="shared" si="10"/>
        <v>0.82546171354805153</v>
      </c>
      <c r="AB6" s="7"/>
      <c r="AC6" s="9">
        <f t="shared" si="11"/>
        <v>0.29701412882264649</v>
      </c>
      <c r="AD6">
        <v>0.4</v>
      </c>
    </row>
    <row r="7" spans="1:32" x14ac:dyDescent="0.3">
      <c r="A7" s="1">
        <v>44779</v>
      </c>
      <c r="B7" s="12">
        <v>15.9</v>
      </c>
      <c r="C7" s="12">
        <v>0.7</v>
      </c>
      <c r="D7" s="12">
        <v>100</v>
      </c>
      <c r="E7" s="12">
        <v>46.5</v>
      </c>
      <c r="F7" s="11">
        <v>0.24305555555555555</v>
      </c>
      <c r="G7" s="11">
        <v>20.187107320379045</v>
      </c>
      <c r="H7" s="11">
        <f t="shared" si="0"/>
        <v>482.16077482514197</v>
      </c>
      <c r="I7" s="11">
        <v>0.2896074089512668</v>
      </c>
      <c r="J7" s="7"/>
      <c r="K7" s="16">
        <v>15.9</v>
      </c>
      <c r="L7" s="16">
        <v>0.7</v>
      </c>
      <c r="M7" s="16">
        <v>100</v>
      </c>
      <c r="N7" s="16">
        <v>46.5</v>
      </c>
      <c r="O7" s="11">
        <v>0.24305555555555555</v>
      </c>
      <c r="P7" s="11">
        <v>0.2896074089512668</v>
      </c>
      <c r="Q7" s="7">
        <f t="shared" si="1"/>
        <v>73.25</v>
      </c>
      <c r="R7" s="7">
        <f t="shared" si="2"/>
        <v>7.4384791311202764E-2</v>
      </c>
      <c r="S7" s="7">
        <v>0</v>
      </c>
      <c r="T7" s="7">
        <f t="shared" si="3"/>
        <v>101.29018223262818</v>
      </c>
      <c r="U7" s="7">
        <f t="shared" si="4"/>
        <v>6.7331838317681719E-2</v>
      </c>
      <c r="V7" s="7">
        <f t="shared" si="5"/>
        <v>8.3000000000000007</v>
      </c>
      <c r="W7" s="7">
        <f t="shared" si="6"/>
        <v>1.8067051290327525</v>
      </c>
      <c r="X7" s="7">
        <f t="shared" si="7"/>
        <v>0.64262650414003208</v>
      </c>
      <c r="Y7" s="7">
        <f t="shared" si="8"/>
        <v>1.0948860433443903</v>
      </c>
      <c r="Z7" s="7">
        <f t="shared" si="9"/>
        <v>1.2246658165863922</v>
      </c>
      <c r="AA7" s="7">
        <f t="shared" si="10"/>
        <v>0.74137219457013104</v>
      </c>
      <c r="AB7" s="7"/>
      <c r="AC7" s="9">
        <f t="shared" si="11"/>
        <v>0.23149307759958496</v>
      </c>
      <c r="AD7">
        <v>0.5</v>
      </c>
    </row>
    <row r="8" spans="1:32" x14ac:dyDescent="0.3">
      <c r="A8" s="1">
        <v>44780</v>
      </c>
      <c r="B8" s="12">
        <v>12.6</v>
      </c>
      <c r="C8" s="12">
        <v>5.5</v>
      </c>
      <c r="D8" s="12">
        <v>95</v>
      </c>
      <c r="E8" s="12">
        <v>67.2</v>
      </c>
      <c r="F8" s="11">
        <v>0.82523148148148151</v>
      </c>
      <c r="G8" s="11">
        <v>20.373732289473168</v>
      </c>
      <c r="H8" s="11">
        <f t="shared" si="0"/>
        <v>486.61823563277841</v>
      </c>
      <c r="I8" s="11">
        <v>0.49997174625294472</v>
      </c>
      <c r="J8" s="7"/>
      <c r="K8" s="16">
        <v>12.6</v>
      </c>
      <c r="L8" s="16">
        <v>5.5</v>
      </c>
      <c r="M8" s="16">
        <v>95</v>
      </c>
      <c r="N8" s="16">
        <v>67.2</v>
      </c>
      <c r="O8" s="11">
        <v>0.82523148148148151</v>
      </c>
      <c r="P8" s="11">
        <v>0.49997174625294472</v>
      </c>
      <c r="Q8" s="7">
        <f t="shared" si="1"/>
        <v>81.099999999999994</v>
      </c>
      <c r="R8" s="7">
        <f t="shared" si="2"/>
        <v>7.778542708497839E-2</v>
      </c>
      <c r="S8" s="7">
        <v>0</v>
      </c>
      <c r="T8" s="7">
        <f t="shared" si="3"/>
        <v>101.29018223262818</v>
      </c>
      <c r="U8" s="7">
        <f t="shared" si="4"/>
        <v>6.7331838317681719E-2</v>
      </c>
      <c r="V8" s="7">
        <f t="shared" si="5"/>
        <v>9.0500000000000007</v>
      </c>
      <c r="W8" s="7">
        <f t="shared" si="6"/>
        <v>1.4590281988655032</v>
      </c>
      <c r="X8" s="7">
        <f t="shared" si="7"/>
        <v>0.90322918741527269</v>
      </c>
      <c r="Y8" s="7">
        <f t="shared" si="8"/>
        <v>1.1519441397592496</v>
      </c>
      <c r="Z8" s="7">
        <f t="shared" si="9"/>
        <v>1.1811286931403879</v>
      </c>
      <c r="AA8" s="7">
        <f t="shared" si="10"/>
        <v>0.91926733884106371</v>
      </c>
      <c r="AB8" s="7"/>
      <c r="AC8" s="9">
        <f t="shared" si="11"/>
        <v>0.37983106663265043</v>
      </c>
      <c r="AD8">
        <v>0.7</v>
      </c>
    </row>
    <row r="9" spans="1:32" x14ac:dyDescent="0.3">
      <c r="A9" s="1">
        <v>44781</v>
      </c>
      <c r="B9" s="12">
        <v>14.4</v>
      </c>
      <c r="C9" s="12">
        <v>4.7</v>
      </c>
      <c r="D9" s="12">
        <v>98.2</v>
      </c>
      <c r="E9" s="12">
        <v>63.4</v>
      </c>
      <c r="F9" s="11">
        <v>0.98379629629629628</v>
      </c>
      <c r="G9" s="11">
        <v>20.563523890580836</v>
      </c>
      <c r="H9" s="11">
        <f t="shared" si="0"/>
        <v>491.15133014667134</v>
      </c>
      <c r="I9" s="11">
        <v>0.55843012698308714</v>
      </c>
      <c r="J9" s="7"/>
      <c r="K9" s="16">
        <v>14.4</v>
      </c>
      <c r="L9" s="16">
        <v>4.7</v>
      </c>
      <c r="M9" s="16">
        <v>98.2</v>
      </c>
      <c r="N9" s="16">
        <v>63.4</v>
      </c>
      <c r="O9" s="11">
        <v>0.98379629629629628</v>
      </c>
      <c r="P9" s="11">
        <v>0.55843012698308714</v>
      </c>
      <c r="Q9" s="7">
        <f t="shared" si="1"/>
        <v>80.8</v>
      </c>
      <c r="R9" s="7">
        <f t="shared" si="2"/>
        <v>8.0125538970921395E-2</v>
      </c>
      <c r="S9" s="7">
        <v>0</v>
      </c>
      <c r="T9" s="7">
        <f t="shared" si="3"/>
        <v>101.29018223262818</v>
      </c>
      <c r="U9" s="7">
        <f t="shared" si="4"/>
        <v>6.7331838317681719E-2</v>
      </c>
      <c r="V9" s="7">
        <f t="shared" si="5"/>
        <v>9.5500000000000007</v>
      </c>
      <c r="W9" s="7">
        <f t="shared" si="6"/>
        <v>1.6405764392484408</v>
      </c>
      <c r="X9" s="7">
        <f t="shared" si="7"/>
        <v>0.85421136592944225</v>
      </c>
      <c r="Y9" s="7">
        <f t="shared" si="8"/>
        <v>1.1914210608745304</v>
      </c>
      <c r="Z9" s="7">
        <f t="shared" si="9"/>
        <v>1.2473939025889416</v>
      </c>
      <c r="AA9" s="7">
        <f t="shared" si="10"/>
        <v>0.93948051191311188</v>
      </c>
      <c r="AB9" s="7"/>
      <c r="AC9" s="9">
        <f t="shared" si="11"/>
        <v>0.48961299210595072</v>
      </c>
      <c r="AD9">
        <v>0.8</v>
      </c>
    </row>
    <row r="10" spans="1:32" x14ac:dyDescent="0.3">
      <c r="A10" s="1">
        <v>44782</v>
      </c>
      <c r="B10" s="12">
        <v>15</v>
      </c>
      <c r="C10" s="12">
        <v>5.7</v>
      </c>
      <c r="D10" s="12">
        <v>96.2</v>
      </c>
      <c r="E10" s="12">
        <v>51.3</v>
      </c>
      <c r="F10" s="11">
        <v>0.56712962962962965</v>
      </c>
      <c r="G10" s="11">
        <v>20.756421161013293</v>
      </c>
      <c r="H10" s="11">
        <f t="shared" si="0"/>
        <v>495.75860229801498</v>
      </c>
      <c r="I10" s="11">
        <v>0.45407057780005289</v>
      </c>
      <c r="J10" s="7"/>
      <c r="K10" s="16">
        <v>15</v>
      </c>
      <c r="L10" s="16">
        <v>5.7</v>
      </c>
      <c r="M10" s="16">
        <v>96.2</v>
      </c>
      <c r="N10" s="16">
        <v>51.3</v>
      </c>
      <c r="O10" s="11">
        <v>0.56712962962962965</v>
      </c>
      <c r="P10" s="11">
        <v>0.45407057780005289</v>
      </c>
      <c r="Q10" s="7">
        <f t="shared" si="1"/>
        <v>73.75</v>
      </c>
      <c r="R10" s="7">
        <f t="shared" si="2"/>
        <v>8.3994687451253186E-2</v>
      </c>
      <c r="S10" s="7">
        <v>0</v>
      </c>
      <c r="T10" s="7">
        <f t="shared" si="3"/>
        <v>101.29018223262818</v>
      </c>
      <c r="U10" s="7">
        <f t="shared" si="4"/>
        <v>6.7331838317681719E-2</v>
      </c>
      <c r="V10" s="7">
        <f t="shared" si="5"/>
        <v>10.35</v>
      </c>
      <c r="W10" s="7">
        <f t="shared" si="6"/>
        <v>1.7053462321157722</v>
      </c>
      <c r="X10" s="7">
        <f t="shared" si="7"/>
        <v>0.91586441831288856</v>
      </c>
      <c r="Y10" s="7">
        <f t="shared" si="8"/>
        <v>1.2570615101536242</v>
      </c>
      <c r="Z10" s="7">
        <f t="shared" si="9"/>
        <v>1.3106053252143304</v>
      </c>
      <c r="AA10" s="7">
        <f t="shared" si="10"/>
        <v>0.87795209374619487</v>
      </c>
      <c r="AB10" s="7"/>
      <c r="AC10" s="9">
        <f t="shared" si="11"/>
        <v>0.41407824956793482</v>
      </c>
      <c r="AD10">
        <v>0.7</v>
      </c>
    </row>
    <row r="11" spans="1:32" x14ac:dyDescent="0.3">
      <c r="A11" s="1">
        <v>44783</v>
      </c>
      <c r="B11" s="12">
        <v>15.7</v>
      </c>
      <c r="C11" s="12">
        <v>-0.1</v>
      </c>
      <c r="D11" s="12">
        <v>99.7</v>
      </c>
      <c r="E11" s="12">
        <v>46.5</v>
      </c>
      <c r="F11" s="11">
        <v>0.22453703703703703</v>
      </c>
      <c r="G11" s="11">
        <v>20.952361608411309</v>
      </c>
      <c r="H11" s="11">
        <f t="shared" si="0"/>
        <v>500.43855948245215</v>
      </c>
      <c r="I11" s="11">
        <v>0.46058217089260367</v>
      </c>
      <c r="J11" s="7"/>
      <c r="K11" s="16">
        <v>15.7</v>
      </c>
      <c r="L11" s="16">
        <v>-0.1</v>
      </c>
      <c r="M11" s="16">
        <v>99.7</v>
      </c>
      <c r="N11" s="16">
        <v>46.5</v>
      </c>
      <c r="O11" s="11">
        <v>0.22453703703703703</v>
      </c>
      <c r="P11" s="11">
        <v>0.46058217089260367</v>
      </c>
      <c r="Q11" s="7">
        <f t="shared" si="1"/>
        <v>73.099999999999994</v>
      </c>
      <c r="R11" s="7">
        <f t="shared" si="2"/>
        <v>7.2188980118106538E-2</v>
      </c>
      <c r="S11" s="7">
        <v>0</v>
      </c>
      <c r="T11" s="7">
        <f t="shared" si="3"/>
        <v>101.29018223262818</v>
      </c>
      <c r="U11" s="7">
        <f t="shared" si="4"/>
        <v>6.7331838317681719E-2</v>
      </c>
      <c r="V11" s="7">
        <f t="shared" si="5"/>
        <v>7.8</v>
      </c>
      <c r="W11" s="7">
        <f t="shared" si="6"/>
        <v>1.7837358312436735</v>
      </c>
      <c r="X11" s="7">
        <f t="shared" si="7"/>
        <v>0.60636905213463521</v>
      </c>
      <c r="Y11" s="7">
        <f t="shared" si="8"/>
        <v>1.0582434147156987</v>
      </c>
      <c r="Z11" s="7">
        <f t="shared" si="9"/>
        <v>1.1950524416891544</v>
      </c>
      <c r="AA11" s="7">
        <f t="shared" si="10"/>
        <v>0.71699355325326974</v>
      </c>
      <c r="AB11" s="7"/>
      <c r="AC11" s="9">
        <f t="shared" si="11"/>
        <v>0.25390883179736196</v>
      </c>
      <c r="AD11">
        <v>0.5</v>
      </c>
    </row>
    <row r="12" spans="1:32" x14ac:dyDescent="0.3">
      <c r="A12" s="1">
        <v>44784</v>
      </c>
      <c r="B12" s="12">
        <v>16.7</v>
      </c>
      <c r="C12" s="12">
        <v>3.2</v>
      </c>
      <c r="D12" s="12">
        <v>97.9</v>
      </c>
      <c r="E12" s="12">
        <v>56.3</v>
      </c>
      <c r="F12" s="11">
        <v>0.6782407407407407</v>
      </c>
      <c r="G12" s="11">
        <v>21.151281226551458</v>
      </c>
      <c r="H12" s="11">
        <f t="shared" si="0"/>
        <v>505.18967293760045</v>
      </c>
      <c r="I12" s="11">
        <v>0.63043498510790652</v>
      </c>
      <c r="J12" s="7"/>
      <c r="K12" s="16">
        <v>16.7</v>
      </c>
      <c r="L12" s="16">
        <v>3.2</v>
      </c>
      <c r="M12" s="16">
        <v>97.9</v>
      </c>
      <c r="N12" s="16">
        <v>56.3</v>
      </c>
      <c r="O12" s="11">
        <v>0.6782407407407407</v>
      </c>
      <c r="P12" s="11">
        <v>0.63043498510790652</v>
      </c>
      <c r="Q12" s="7">
        <f t="shared" si="1"/>
        <v>77.099999999999994</v>
      </c>
      <c r="R12" s="7">
        <f t="shared" si="2"/>
        <v>8.204065040194719E-2</v>
      </c>
      <c r="S12" s="7">
        <v>0</v>
      </c>
      <c r="T12" s="7">
        <f t="shared" si="3"/>
        <v>101.29018223262818</v>
      </c>
      <c r="U12" s="7">
        <f t="shared" si="4"/>
        <v>6.7331838317681719E-2</v>
      </c>
      <c r="V12" s="7">
        <f t="shared" si="5"/>
        <v>9.9499999999999993</v>
      </c>
      <c r="W12" s="7">
        <f t="shared" si="6"/>
        <v>1.9011953088739362</v>
      </c>
      <c r="X12" s="7">
        <f t="shared" si="7"/>
        <v>0.76858988298607311</v>
      </c>
      <c r="Y12" s="7">
        <f t="shared" si="8"/>
        <v>1.2238543651141256</v>
      </c>
      <c r="Z12" s="7">
        <f t="shared" si="9"/>
        <v>1.3348925959300046</v>
      </c>
      <c r="AA12" s="7">
        <f t="shared" si="10"/>
        <v>0.9114112271696958</v>
      </c>
      <c r="AB12" s="7"/>
      <c r="AC12" s="9">
        <f t="shared" si="11"/>
        <v>0.50100829140669467</v>
      </c>
      <c r="AD12">
        <v>0.8</v>
      </c>
    </row>
    <row r="13" spans="1:32" x14ac:dyDescent="0.3">
      <c r="A13" s="1">
        <v>44785</v>
      </c>
      <c r="B13" s="12">
        <v>18.899999999999999</v>
      </c>
      <c r="C13" s="12">
        <v>4.5</v>
      </c>
      <c r="D13" s="12">
        <v>97</v>
      </c>
      <c r="E13" s="12">
        <v>60.8</v>
      </c>
      <c r="F13" s="11">
        <v>0.43634259259259262</v>
      </c>
      <c r="G13" s="11">
        <v>21.353114513645334</v>
      </c>
      <c r="H13" s="11">
        <f t="shared" si="0"/>
        <v>510.01037818012162</v>
      </c>
      <c r="I13" s="11">
        <v>0.74944293196967715</v>
      </c>
      <c r="J13" s="7"/>
      <c r="K13" s="16">
        <v>18.899999999999999</v>
      </c>
      <c r="L13" s="16">
        <v>4.5</v>
      </c>
      <c r="M13" s="16">
        <v>97</v>
      </c>
      <c r="N13" s="16">
        <v>60.8</v>
      </c>
      <c r="O13" s="11">
        <v>0.43634259259259262</v>
      </c>
      <c r="P13" s="11">
        <v>0.74944293196967715</v>
      </c>
      <c r="Q13" s="7">
        <f t="shared" si="1"/>
        <v>78.900000000000006</v>
      </c>
      <c r="R13" s="7">
        <f t="shared" si="2"/>
        <v>9.0885460411823965E-2</v>
      </c>
      <c r="S13" s="7">
        <v>0</v>
      </c>
      <c r="T13" s="7">
        <f t="shared" si="3"/>
        <v>101.29018223262818</v>
      </c>
      <c r="U13" s="7">
        <f t="shared" si="4"/>
        <v>6.7331838317681719E-2</v>
      </c>
      <c r="V13" s="7">
        <f t="shared" si="5"/>
        <v>11.7</v>
      </c>
      <c r="W13" s="7">
        <f t="shared" si="6"/>
        <v>2.1837218414652266</v>
      </c>
      <c r="X13" s="7">
        <f t="shared" si="7"/>
        <v>0.84232974477864808</v>
      </c>
      <c r="Y13" s="7">
        <f t="shared" si="8"/>
        <v>1.3750584263039283</v>
      </c>
      <c r="Z13" s="7">
        <f t="shared" si="9"/>
        <v>1.5130257931219373</v>
      </c>
      <c r="AA13" s="7">
        <f t="shared" si="10"/>
        <v>1.0723813660230732</v>
      </c>
      <c r="AB13" s="7"/>
      <c r="AC13" s="9">
        <f t="shared" si="11"/>
        <v>0.40851920351747667</v>
      </c>
      <c r="AD13">
        <v>0.9</v>
      </c>
    </row>
    <row r="14" spans="1:32" x14ac:dyDescent="0.3">
      <c r="A14" s="1">
        <v>44786</v>
      </c>
      <c r="B14" s="12">
        <v>21.8</v>
      </c>
      <c r="C14" s="12">
        <v>11.6</v>
      </c>
      <c r="D14" s="12">
        <v>98.4</v>
      </c>
      <c r="E14" s="12">
        <v>56.7</v>
      </c>
      <c r="F14" s="11">
        <v>0.28009259259259262</v>
      </c>
      <c r="G14" s="11">
        <v>21.557794493137408</v>
      </c>
      <c r="H14" s="11">
        <f t="shared" si="0"/>
        <v>514.89907550246983</v>
      </c>
      <c r="I14" s="11">
        <v>0.98920991926472412</v>
      </c>
      <c r="J14" s="7"/>
      <c r="K14" s="16">
        <v>21.8</v>
      </c>
      <c r="L14" s="16">
        <v>11.6</v>
      </c>
      <c r="M14" s="16">
        <v>98.4</v>
      </c>
      <c r="N14" s="16">
        <v>56.7</v>
      </c>
      <c r="O14" s="11">
        <v>0.28009259259259262</v>
      </c>
      <c r="P14" s="11">
        <v>0.98920991926472412</v>
      </c>
      <c r="Q14" s="7">
        <f t="shared" si="1"/>
        <v>77.550000000000011</v>
      </c>
      <c r="R14" s="7">
        <f t="shared" si="2"/>
        <v>0.12076226634889625</v>
      </c>
      <c r="S14" s="7">
        <v>0</v>
      </c>
      <c r="T14" s="7">
        <f t="shared" si="3"/>
        <v>101.29018223262818</v>
      </c>
      <c r="U14" s="7">
        <f t="shared" si="4"/>
        <v>6.7331838317681719E-2</v>
      </c>
      <c r="V14" s="7">
        <f t="shared" si="5"/>
        <v>16.7</v>
      </c>
      <c r="W14" s="7">
        <f t="shared" si="6"/>
        <v>2.6118719061836697</v>
      </c>
      <c r="X14" s="7">
        <f t="shared" si="7"/>
        <v>1.3659958455711463</v>
      </c>
      <c r="Y14" s="7">
        <f t="shared" si="8"/>
        <v>1.9011953088739362</v>
      </c>
      <c r="Z14" s="7">
        <f t="shared" si="9"/>
        <v>1.988933875877408</v>
      </c>
      <c r="AA14" s="7">
        <f t="shared" si="10"/>
        <v>1.4125356414240744</v>
      </c>
      <c r="AB14" s="7"/>
      <c r="AC14" s="9">
        <f t="shared" si="11"/>
        <v>0.42420220055409613</v>
      </c>
      <c r="AD14">
        <v>1.1000000000000001</v>
      </c>
    </row>
    <row r="15" spans="1:32" x14ac:dyDescent="0.3">
      <c r="A15" s="1">
        <v>44787</v>
      </c>
      <c r="B15" s="12">
        <v>24.8</v>
      </c>
      <c r="C15" s="12">
        <v>10.7</v>
      </c>
      <c r="D15" s="12">
        <v>95.4</v>
      </c>
      <c r="E15" s="12">
        <v>55.2</v>
      </c>
      <c r="F15" s="11">
        <v>2.4907407407407409</v>
      </c>
      <c r="G15" s="11">
        <v>21.765252737000122</v>
      </c>
      <c r="H15" s="11">
        <f t="shared" si="0"/>
        <v>519.85413052928538</v>
      </c>
      <c r="I15" s="11">
        <v>1.0518198820595028</v>
      </c>
      <c r="J15" s="7"/>
      <c r="K15" s="16">
        <v>24.8</v>
      </c>
      <c r="L15" s="16">
        <v>10.7</v>
      </c>
      <c r="M15" s="16">
        <v>95.4</v>
      </c>
      <c r="N15" s="16">
        <v>55.2</v>
      </c>
      <c r="O15" s="11">
        <v>2.4907407407407409</v>
      </c>
      <c r="P15" s="11">
        <v>1.0518198820595028</v>
      </c>
      <c r="Q15" s="7">
        <f t="shared" si="1"/>
        <v>75.300000000000011</v>
      </c>
      <c r="R15" s="7">
        <f t="shared" si="2"/>
        <v>0.12799567564554948</v>
      </c>
      <c r="S15" s="7">
        <v>0</v>
      </c>
      <c r="T15" s="7">
        <f t="shared" si="3"/>
        <v>101.29018223262818</v>
      </c>
      <c r="U15" s="7">
        <f t="shared" si="4"/>
        <v>6.7331838317681719E-2</v>
      </c>
      <c r="V15" s="7">
        <f t="shared" si="5"/>
        <v>17.75</v>
      </c>
      <c r="W15" s="7">
        <f t="shared" si="6"/>
        <v>3.1302352193130303</v>
      </c>
      <c r="X15" s="7">
        <f t="shared" si="7"/>
        <v>1.2867648881638445</v>
      </c>
      <c r="Y15" s="7">
        <f t="shared" si="8"/>
        <v>2.0317674520668634</v>
      </c>
      <c r="Z15" s="7">
        <f t="shared" si="9"/>
        <v>2.2085000537384376</v>
      </c>
      <c r="AA15" s="7">
        <f t="shared" si="10"/>
        <v>1.4777317721845502</v>
      </c>
      <c r="AB15" s="7"/>
      <c r="AC15" s="9">
        <f t="shared" si="11"/>
        <v>1.7209924662984766</v>
      </c>
      <c r="AD15">
        <v>1.8</v>
      </c>
    </row>
    <row r="16" spans="1:32" x14ac:dyDescent="0.3">
      <c r="A16" s="1">
        <v>44788</v>
      </c>
      <c r="B16" s="12">
        <v>18.3</v>
      </c>
      <c r="C16" s="12">
        <v>7</v>
      </c>
      <c r="D16" s="12">
        <v>91.4</v>
      </c>
      <c r="E16" s="12">
        <v>58.9</v>
      </c>
      <c r="F16" s="11">
        <v>0.90393518518518523</v>
      </c>
      <c r="G16" s="11">
        <v>21.975419391517956</v>
      </c>
      <c r="H16" s="11">
        <f t="shared" si="0"/>
        <v>524.87387483323675</v>
      </c>
      <c r="I16" s="11">
        <v>0.93025112500736196</v>
      </c>
      <c r="J16" s="7"/>
      <c r="K16" s="16">
        <v>18.3</v>
      </c>
      <c r="L16" s="16">
        <v>7</v>
      </c>
      <c r="M16" s="16">
        <v>91.4</v>
      </c>
      <c r="N16" s="16">
        <v>58.9</v>
      </c>
      <c r="O16" s="11">
        <v>0.90393518518518523</v>
      </c>
      <c r="P16" s="11">
        <v>0.93025112500736196</v>
      </c>
      <c r="Q16" s="7">
        <f t="shared" si="1"/>
        <v>75.150000000000006</v>
      </c>
      <c r="R16" s="7">
        <f t="shared" si="2"/>
        <v>9.601831108861987E-2</v>
      </c>
      <c r="S16" s="7">
        <v>0</v>
      </c>
      <c r="T16" s="7">
        <f t="shared" si="3"/>
        <v>101.29018223262818</v>
      </c>
      <c r="U16" s="7">
        <f t="shared" si="4"/>
        <v>6.7331838317681719E-2</v>
      </c>
      <c r="V16" s="7">
        <f t="shared" si="5"/>
        <v>12.65</v>
      </c>
      <c r="W16" s="7">
        <f t="shared" si="6"/>
        <v>2.1032450848446573</v>
      </c>
      <c r="X16" s="7">
        <f t="shared" si="7"/>
        <v>1.001858425976152</v>
      </c>
      <c r="Y16" s="7">
        <f t="shared" si="8"/>
        <v>1.4638224073468289</v>
      </c>
      <c r="Z16" s="7">
        <f t="shared" si="9"/>
        <v>1.5525517554104047</v>
      </c>
      <c r="AA16" s="7">
        <f t="shared" si="10"/>
        <v>1.0772549781578531</v>
      </c>
      <c r="AB16" s="7"/>
      <c r="AC16" s="9">
        <f t="shared" si="11"/>
        <v>0.693246031553854</v>
      </c>
      <c r="AD16">
        <v>1.3</v>
      </c>
    </row>
    <row r="17" spans="1:30" x14ac:dyDescent="0.3">
      <c r="A17" s="1">
        <v>44789</v>
      </c>
      <c r="B17" s="12">
        <v>18.2</v>
      </c>
      <c r="C17" s="12">
        <v>2.5</v>
      </c>
      <c r="D17" s="12">
        <v>83.5</v>
      </c>
      <c r="E17" s="12">
        <v>28.9</v>
      </c>
      <c r="F17" s="11">
        <v>0.60763888888888884</v>
      </c>
      <c r="G17" s="11">
        <v>22.188223205545395</v>
      </c>
      <c r="H17" s="11">
        <f t="shared" si="0"/>
        <v>529.9566066099502</v>
      </c>
      <c r="I17" s="11">
        <v>0.45078565713341057</v>
      </c>
      <c r="J17" s="7"/>
      <c r="K17" s="16">
        <v>18.2</v>
      </c>
      <c r="L17" s="16">
        <v>2.5</v>
      </c>
      <c r="M17" s="16">
        <v>83.5</v>
      </c>
      <c r="N17" s="16">
        <v>28.9</v>
      </c>
      <c r="O17" s="11">
        <v>0.60763888888888884</v>
      </c>
      <c r="P17" s="11">
        <v>0.45078565713341057</v>
      </c>
      <c r="Q17" s="7">
        <f t="shared" si="1"/>
        <v>56.2</v>
      </c>
      <c r="R17" s="7">
        <f t="shared" si="2"/>
        <v>8.3994687451253186E-2</v>
      </c>
      <c r="S17" s="7">
        <v>0</v>
      </c>
      <c r="T17" s="7">
        <f t="shared" si="3"/>
        <v>101.29018223262818</v>
      </c>
      <c r="U17" s="7">
        <f t="shared" si="4"/>
        <v>6.7331838317681719E-2</v>
      </c>
      <c r="V17" s="7">
        <f t="shared" si="5"/>
        <v>10.35</v>
      </c>
      <c r="W17" s="7">
        <f t="shared" si="6"/>
        <v>2.0900878010879693</v>
      </c>
      <c r="X17" s="7">
        <f t="shared" si="7"/>
        <v>0.73129391021763079</v>
      </c>
      <c r="Y17" s="7">
        <f t="shared" si="8"/>
        <v>1.2570615101536242</v>
      </c>
      <c r="Z17" s="7">
        <f t="shared" si="9"/>
        <v>1.4106908556527999</v>
      </c>
      <c r="AA17" s="7">
        <f t="shared" si="10"/>
        <v>0.60733289477307251</v>
      </c>
      <c r="AB17" s="7"/>
      <c r="AC17" s="9">
        <f t="shared" si="11"/>
        <v>0.72530256161730988</v>
      </c>
      <c r="AD17">
        <v>1.3</v>
      </c>
    </row>
    <row r="18" spans="1:30" x14ac:dyDescent="0.3">
      <c r="A18" s="1">
        <v>44790</v>
      </c>
      <c r="B18" s="12">
        <v>15.1</v>
      </c>
      <c r="C18" s="12">
        <v>4.5999999999999996</v>
      </c>
      <c r="D18" s="12">
        <v>90.2</v>
      </c>
      <c r="E18" s="12">
        <v>61.3</v>
      </c>
      <c r="F18" s="11">
        <v>1.4178240740740742</v>
      </c>
      <c r="G18" s="11">
        <v>22.403591561216643</v>
      </c>
      <c r="H18" s="11">
        <f t="shared" si="0"/>
        <v>535.10059141149907</v>
      </c>
      <c r="I18" s="11">
        <v>1.0088113107966787</v>
      </c>
      <c r="J18" s="7"/>
      <c r="K18" s="16">
        <v>15.1</v>
      </c>
      <c r="L18" s="16">
        <v>4.5999999999999996</v>
      </c>
      <c r="M18" s="16">
        <v>90.2</v>
      </c>
      <c r="N18" s="16">
        <v>61.3</v>
      </c>
      <c r="O18" s="11">
        <v>1.4178240740740742</v>
      </c>
      <c r="P18" s="11">
        <v>1.0088113107966787</v>
      </c>
      <c r="Q18" s="7">
        <f t="shared" si="1"/>
        <v>75.75</v>
      </c>
      <c r="R18" s="7">
        <f t="shared" si="2"/>
        <v>8.1558248075540504E-2</v>
      </c>
      <c r="S18" s="7">
        <v>0</v>
      </c>
      <c r="T18" s="7">
        <f t="shared" si="3"/>
        <v>101.29018223262818</v>
      </c>
      <c r="U18" s="7">
        <f t="shared" si="4"/>
        <v>6.7331838317681719E-2</v>
      </c>
      <c r="V18" s="7">
        <f t="shared" si="5"/>
        <v>9.85</v>
      </c>
      <c r="W18" s="7">
        <f t="shared" si="6"/>
        <v>1.7163564077019398</v>
      </c>
      <c r="X18" s="7">
        <f t="shared" si="7"/>
        <v>0.84825220792722944</v>
      </c>
      <c r="Y18" s="7">
        <f t="shared" si="8"/>
        <v>1.2156740990931261</v>
      </c>
      <c r="Z18" s="7">
        <f t="shared" si="9"/>
        <v>1.2823043078145846</v>
      </c>
      <c r="AA18" s="7">
        <f t="shared" si="10"/>
        <v>0.90862498473582498</v>
      </c>
      <c r="AB18" s="7"/>
      <c r="AC18" s="9">
        <f t="shared" si="11"/>
        <v>0.81102275415752989</v>
      </c>
      <c r="AD18">
        <v>1.2</v>
      </c>
    </row>
    <row r="19" spans="1:30" x14ac:dyDescent="0.3">
      <c r="A19" s="1">
        <v>44791</v>
      </c>
      <c r="B19" s="12">
        <v>11</v>
      </c>
      <c r="C19" s="12">
        <v>4.9000000000000004</v>
      </c>
      <c r="D19" s="12">
        <v>90.6</v>
      </c>
      <c r="E19" s="12">
        <v>55.1</v>
      </c>
      <c r="F19" s="11">
        <v>1.775462962962963</v>
      </c>
      <c r="G19" s="11">
        <v>22.621450507078492</v>
      </c>
      <c r="H19" s="11">
        <f t="shared" si="0"/>
        <v>540.30406293776844</v>
      </c>
      <c r="I19" s="11">
        <v>0.66983307469256914</v>
      </c>
      <c r="J19" s="7"/>
      <c r="K19" s="16">
        <v>11</v>
      </c>
      <c r="L19" s="16">
        <v>4.9000000000000004</v>
      </c>
      <c r="M19" s="16">
        <v>90.6</v>
      </c>
      <c r="N19" s="16">
        <v>55.1</v>
      </c>
      <c r="O19" s="11">
        <v>1.775462962962963</v>
      </c>
      <c r="P19" s="11">
        <v>0.66983307469256914</v>
      </c>
      <c r="Q19" s="7">
        <f t="shared" si="1"/>
        <v>72.849999999999994</v>
      </c>
      <c r="R19" s="7">
        <f t="shared" si="2"/>
        <v>7.2841826876505714E-2</v>
      </c>
      <c r="S19" s="7">
        <v>0</v>
      </c>
      <c r="T19" s="7">
        <f t="shared" si="3"/>
        <v>101.29018223262818</v>
      </c>
      <c r="U19" s="7">
        <f t="shared" si="4"/>
        <v>6.7331838317681719E-2</v>
      </c>
      <c r="V19" s="7">
        <f t="shared" si="5"/>
        <v>7.95</v>
      </c>
      <c r="W19" s="7">
        <f t="shared" si="6"/>
        <v>1.3127141391058279</v>
      </c>
      <c r="X19" s="7">
        <f t="shared" si="7"/>
        <v>0.86624054616653301</v>
      </c>
      <c r="Y19" s="7">
        <f t="shared" si="8"/>
        <v>1.0691211163174248</v>
      </c>
      <c r="Z19" s="7">
        <f t="shared" si="9"/>
        <v>1.0894773426361803</v>
      </c>
      <c r="AA19" s="7">
        <f t="shared" si="10"/>
        <v>0.75405971273709504</v>
      </c>
      <c r="AB19" s="7"/>
      <c r="AC19" s="9">
        <f t="shared" si="11"/>
        <v>0.82046837342890944</v>
      </c>
      <c r="AD19">
        <v>1.4</v>
      </c>
    </row>
    <row r="20" spans="1:30" x14ac:dyDescent="0.3">
      <c r="A20" s="1">
        <v>44792</v>
      </c>
      <c r="B20" s="12">
        <v>15.6</v>
      </c>
      <c r="C20" s="12">
        <v>0.4</v>
      </c>
      <c r="D20" s="12">
        <v>91.6</v>
      </c>
      <c r="E20" s="12">
        <v>30.1</v>
      </c>
      <c r="F20" s="11">
        <v>0.60763888888888884</v>
      </c>
      <c r="G20" s="11">
        <v>22.841724793610965</v>
      </c>
      <c r="H20" s="11">
        <f t="shared" si="0"/>
        <v>545.56522388485155</v>
      </c>
      <c r="I20" s="11">
        <v>0.39131427269378083</v>
      </c>
      <c r="J20" s="7"/>
      <c r="K20" s="16">
        <v>15.6</v>
      </c>
      <c r="L20" s="16">
        <v>0.4</v>
      </c>
      <c r="M20" s="16">
        <v>91.6</v>
      </c>
      <c r="N20" s="16">
        <v>30.1</v>
      </c>
      <c r="O20" s="11">
        <v>0.60763888888888884</v>
      </c>
      <c r="P20" s="11">
        <v>0.39131427269378083</v>
      </c>
      <c r="Q20" s="7">
        <f t="shared" si="1"/>
        <v>60.849999999999994</v>
      </c>
      <c r="R20" s="7">
        <f t="shared" si="2"/>
        <v>7.3060560942138711E-2</v>
      </c>
      <c r="S20" s="7">
        <v>0</v>
      </c>
      <c r="T20" s="7">
        <f t="shared" si="3"/>
        <v>101.29018223262818</v>
      </c>
      <c r="U20" s="7">
        <f t="shared" si="4"/>
        <v>6.7331838317681719E-2</v>
      </c>
      <c r="V20" s="7">
        <f t="shared" si="5"/>
        <v>8</v>
      </c>
      <c r="W20" s="7">
        <f t="shared" si="6"/>
        <v>1.7723474716742158</v>
      </c>
      <c r="X20" s="7">
        <f t="shared" si="7"/>
        <v>0.62881142847361471</v>
      </c>
      <c r="Y20" s="7">
        <f t="shared" si="8"/>
        <v>1.0727688258811263</v>
      </c>
      <c r="Z20" s="7">
        <f t="shared" si="9"/>
        <v>1.2005794500739153</v>
      </c>
      <c r="AA20" s="7">
        <f t="shared" si="10"/>
        <v>0.55473392872788496</v>
      </c>
      <c r="AB20" s="7"/>
      <c r="AC20" s="9">
        <f t="shared" si="11"/>
        <v>0.62406994786741876</v>
      </c>
      <c r="AD20">
        <v>1.2</v>
      </c>
    </row>
    <row r="21" spans="1:30" x14ac:dyDescent="0.3">
      <c r="A21" s="1">
        <v>44793</v>
      </c>
      <c r="B21" s="12">
        <v>17.2</v>
      </c>
      <c r="C21" s="12">
        <v>1.8</v>
      </c>
      <c r="D21" s="12">
        <v>82.6</v>
      </c>
      <c r="E21" s="12">
        <v>33.5</v>
      </c>
      <c r="F21" s="11">
        <v>0.28125</v>
      </c>
      <c r="G21" s="11">
        <v>23.06433791109362</v>
      </c>
      <c r="H21" s="11">
        <f t="shared" si="0"/>
        <v>550.88224684947022</v>
      </c>
      <c r="I21" s="11">
        <v>0.52140829381449016</v>
      </c>
      <c r="J21" s="7"/>
      <c r="K21" s="16">
        <v>17.2</v>
      </c>
      <c r="L21" s="16">
        <v>1.8</v>
      </c>
      <c r="M21" s="16">
        <v>82.6</v>
      </c>
      <c r="N21" s="16">
        <v>33.5</v>
      </c>
      <c r="O21" s="11">
        <v>0.28125</v>
      </c>
      <c r="P21" s="11">
        <v>0.52140829381449016</v>
      </c>
      <c r="Q21" s="7">
        <f t="shared" si="1"/>
        <v>58.05</v>
      </c>
      <c r="R21" s="7">
        <f t="shared" si="2"/>
        <v>7.9888855451893476E-2</v>
      </c>
      <c r="S21" s="7">
        <v>0</v>
      </c>
      <c r="T21" s="7">
        <f t="shared" si="3"/>
        <v>101.29018223262818</v>
      </c>
      <c r="U21" s="7">
        <f t="shared" si="4"/>
        <v>6.7331838317681719E-2</v>
      </c>
      <c r="V21" s="7">
        <f t="shared" si="5"/>
        <v>9.5</v>
      </c>
      <c r="W21" s="7">
        <f t="shared" si="6"/>
        <v>1.9624256575788694</v>
      </c>
      <c r="X21" s="7">
        <f t="shared" si="7"/>
        <v>0.69560510427295241</v>
      </c>
      <c r="Y21" s="7">
        <f t="shared" si="8"/>
        <v>1.1874205365788533</v>
      </c>
      <c r="Z21" s="7">
        <f t="shared" si="9"/>
        <v>1.3290153809259109</v>
      </c>
      <c r="AA21" s="7">
        <f t="shared" si="10"/>
        <v>0.61599120570918997</v>
      </c>
      <c r="AB21" s="7"/>
      <c r="AC21" s="9">
        <f t="shared" si="11"/>
        <v>0.39055391080176444</v>
      </c>
      <c r="AD21">
        <v>1.1000000000000001</v>
      </c>
    </row>
    <row r="22" spans="1:30" x14ac:dyDescent="0.3">
      <c r="A22" s="1">
        <v>44794</v>
      </c>
      <c r="B22" s="12">
        <v>16.8</v>
      </c>
      <c r="C22" s="12">
        <v>1.1000000000000001</v>
      </c>
      <c r="D22" s="12">
        <v>93.9</v>
      </c>
      <c r="E22" s="12">
        <v>36.700000000000003</v>
      </c>
      <c r="F22" s="11">
        <v>0.1111111111111111</v>
      </c>
      <c r="G22" s="11">
        <v>23.289212129769595</v>
      </c>
      <c r="H22" s="11">
        <f t="shared" si="0"/>
        <v>556.25327528827734</v>
      </c>
      <c r="I22" s="11">
        <v>0.72524526437556869</v>
      </c>
      <c r="J22" s="7"/>
      <c r="K22" s="16">
        <v>16.8</v>
      </c>
      <c r="L22" s="16">
        <v>1.1000000000000001</v>
      </c>
      <c r="M22" s="16">
        <v>93.9</v>
      </c>
      <c r="N22" s="16">
        <v>36.700000000000003</v>
      </c>
      <c r="O22" s="11">
        <v>0.1111111111111111</v>
      </c>
      <c r="P22" s="11">
        <v>0.72524526437556869</v>
      </c>
      <c r="Q22" s="7">
        <f>+(M22+N22)/2</f>
        <v>65.300000000000011</v>
      </c>
      <c r="R22" s="7">
        <f t="shared" si="2"/>
        <v>7.7324477419458609E-2</v>
      </c>
      <c r="S22" s="7">
        <v>0</v>
      </c>
      <c r="T22" s="7">
        <f t="shared" si="3"/>
        <v>101.29018223262818</v>
      </c>
      <c r="U22" s="7">
        <f>0.000664742*T22</f>
        <v>6.7331838317681719E-2</v>
      </c>
      <c r="V22" s="7">
        <f>+(K22+L22)/2</f>
        <v>8.9500000000000011</v>
      </c>
      <c r="W22" s="7">
        <f>0.6108*EXP((17.27*K22)/(K22+237.3))</f>
        <v>1.913305694509122</v>
      </c>
      <c r="X22" s="7">
        <f>0.6108*EXP((17.27*L22)/(L22+237.3))</f>
        <v>0.66146361352234562</v>
      </c>
      <c r="Y22" s="7">
        <f>0.6108*EXP((17.27*V22)/(V22+237.3))</f>
        <v>1.1441883404144435</v>
      </c>
      <c r="Z22" s="7">
        <f>+(W22+X22)/2</f>
        <v>1.2873846540157339</v>
      </c>
      <c r="AA22" s="7">
        <f>+(X22*M22/100+W22*N22/100)/2</f>
        <v>0.66164876149116525</v>
      </c>
      <c r="AC22" s="9">
        <f>+(0.408*R22*(P22-S22)+U22*(900/(V22+273))*O22*(Z22-AA22))/(R22+U22*(1+0.34*O22))</f>
        <v>0.25695233820488578</v>
      </c>
      <c r="AD22">
        <v>1</v>
      </c>
    </row>
    <row r="23" spans="1:30" x14ac:dyDescent="0.3">
      <c r="A23" s="1">
        <v>44795</v>
      </c>
      <c r="B23" s="12">
        <v>17.8</v>
      </c>
      <c r="C23" s="12">
        <v>5.2</v>
      </c>
      <c r="D23" s="12">
        <v>96.2</v>
      </c>
      <c r="E23" s="12">
        <v>43.3</v>
      </c>
      <c r="F23" s="11">
        <v>0.15740740740740741</v>
      </c>
      <c r="G23" s="11">
        <v>23.51626854225243</v>
      </c>
      <c r="H23" s="11">
        <f t="shared" si="0"/>
        <v>561.67642453072585</v>
      </c>
      <c r="I23" s="11">
        <v>0.9966106644460293</v>
      </c>
      <c r="J23" s="7"/>
      <c r="K23" s="16">
        <v>17.8</v>
      </c>
      <c r="L23" s="16">
        <v>5.2</v>
      </c>
      <c r="M23" s="16">
        <v>96.2</v>
      </c>
      <c r="N23" s="16">
        <v>43.3</v>
      </c>
      <c r="O23" s="11">
        <v>0.15740740740740741</v>
      </c>
      <c r="P23" s="11">
        <v>0.9966106644460293</v>
      </c>
      <c r="Q23" s="7">
        <f t="shared" si="1"/>
        <v>69.75</v>
      </c>
      <c r="R23" s="7">
        <f t="shared" si="2"/>
        <v>8.9835191685256638E-2</v>
      </c>
      <c r="S23" s="7">
        <v>0</v>
      </c>
      <c r="T23" s="7">
        <f t="shared" si="3"/>
        <v>101.29018223262818</v>
      </c>
      <c r="U23" s="7">
        <f t="shared" si="4"/>
        <v>6.7331838317681719E-2</v>
      </c>
      <c r="V23" s="7">
        <f t="shared" si="5"/>
        <v>11.5</v>
      </c>
      <c r="W23" s="7">
        <f t="shared" si="6"/>
        <v>2.038176335166181</v>
      </c>
      <c r="X23" s="7">
        <f t="shared" si="7"/>
        <v>0.88456442308191707</v>
      </c>
      <c r="Y23" s="7">
        <f t="shared" si="8"/>
        <v>1.3569857803790661</v>
      </c>
      <c r="Z23" s="7">
        <f t="shared" si="9"/>
        <v>1.4613703791240491</v>
      </c>
      <c r="AA23" s="7">
        <f t="shared" si="10"/>
        <v>0.86674066406588024</v>
      </c>
      <c r="AC23" s="9">
        <f t="shared" si="11"/>
        <v>0.35121606801203448</v>
      </c>
      <c r="AD23">
        <v>0.9</v>
      </c>
    </row>
    <row r="24" spans="1:30" x14ac:dyDescent="0.3">
      <c r="A24" s="1">
        <v>44796</v>
      </c>
      <c r="B24" s="12">
        <v>19</v>
      </c>
      <c r="C24" s="12">
        <v>5.7</v>
      </c>
      <c r="D24" s="12">
        <v>99.1</v>
      </c>
      <c r="E24" s="12">
        <v>49.3</v>
      </c>
      <c r="F24" s="11">
        <v>0.18634259259259262</v>
      </c>
      <c r="G24" s="11">
        <v>23.745427108115283</v>
      </c>
      <c r="H24" s="11">
        <f t="shared" si="0"/>
        <v>567.14978284406425</v>
      </c>
      <c r="I24" s="11">
        <v>1.1106959084563126</v>
      </c>
      <c r="J24" s="7"/>
      <c r="K24" s="16">
        <v>19</v>
      </c>
      <c r="L24" s="16">
        <v>5.7</v>
      </c>
      <c r="M24" s="16">
        <v>99.1</v>
      </c>
      <c r="N24" s="16">
        <v>49.3</v>
      </c>
      <c r="O24" s="11">
        <v>0.18634259259259262</v>
      </c>
      <c r="P24" s="11">
        <v>1.1106959084563126</v>
      </c>
      <c r="Q24" s="7">
        <f t="shared" si="1"/>
        <v>74.199999999999989</v>
      </c>
      <c r="R24" s="7">
        <f t="shared" si="2"/>
        <v>9.4371403283992586E-2</v>
      </c>
      <c r="S24" s="7">
        <v>0</v>
      </c>
      <c r="T24" s="7">
        <f t="shared" si="3"/>
        <v>101.29018223262818</v>
      </c>
      <c r="U24" s="7">
        <f t="shared" si="4"/>
        <v>6.7331838317681719E-2</v>
      </c>
      <c r="V24" s="7">
        <f t="shared" si="5"/>
        <v>12.35</v>
      </c>
      <c r="W24" s="7">
        <f t="shared" si="6"/>
        <v>2.1973933238855259</v>
      </c>
      <c r="X24" s="7">
        <f t="shared" si="7"/>
        <v>0.91586441831288856</v>
      </c>
      <c r="Y24" s="7">
        <f t="shared" si="8"/>
        <v>1.4352633650980335</v>
      </c>
      <c r="Z24" s="7">
        <f t="shared" si="9"/>
        <v>1.5566288710992073</v>
      </c>
      <c r="AA24" s="7">
        <f t="shared" si="10"/>
        <v>0.99546827361181833</v>
      </c>
      <c r="AC24" s="9">
        <f t="shared" si="11"/>
        <v>0.39147296692517231</v>
      </c>
      <c r="AD24">
        <v>1</v>
      </c>
    </row>
    <row r="25" spans="1:30" x14ac:dyDescent="0.3">
      <c r="A25" s="1">
        <v>44797</v>
      </c>
      <c r="B25" s="12">
        <v>24.8</v>
      </c>
      <c r="C25" s="12">
        <v>7.4</v>
      </c>
      <c r="D25" s="12">
        <v>97.9</v>
      </c>
      <c r="E25" s="12">
        <v>43.3</v>
      </c>
      <c r="F25" s="11">
        <v>6.7129629629629636E-2</v>
      </c>
      <c r="G25" s="11">
        <v>23.97660670059577</v>
      </c>
      <c r="H25" s="11">
        <f t="shared" si="0"/>
        <v>572.67141254886235</v>
      </c>
      <c r="I25" s="11">
        <v>1.2406793133039713</v>
      </c>
      <c r="J25" s="7"/>
      <c r="K25" s="16">
        <v>24.8</v>
      </c>
      <c r="L25" s="16">
        <v>7.4</v>
      </c>
      <c r="M25" s="16">
        <v>97.9</v>
      </c>
      <c r="N25" s="16">
        <v>43.3</v>
      </c>
      <c r="O25" s="11">
        <v>6.7129629629629636E-2</v>
      </c>
      <c r="P25" s="11">
        <v>1.2406793133039713</v>
      </c>
      <c r="Q25" s="7">
        <f t="shared" si="1"/>
        <v>70.599999999999994</v>
      </c>
      <c r="R25" s="7">
        <f t="shared" si="2"/>
        <v>0.11678685949476648</v>
      </c>
      <c r="S25" s="7">
        <v>0</v>
      </c>
      <c r="T25" s="7">
        <f t="shared" si="3"/>
        <v>101.29018223262818</v>
      </c>
      <c r="U25" s="7">
        <f t="shared" si="4"/>
        <v>6.7331838317681719E-2</v>
      </c>
      <c r="V25" s="7">
        <f t="shared" si="5"/>
        <v>16.100000000000001</v>
      </c>
      <c r="W25" s="7">
        <f t="shared" si="6"/>
        <v>3.1302352193130303</v>
      </c>
      <c r="X25" s="7">
        <f t="shared" si="7"/>
        <v>1.0297111140367921</v>
      </c>
      <c r="Y25" s="7">
        <f t="shared" si="8"/>
        <v>1.8299332444264929</v>
      </c>
      <c r="Z25" s="7">
        <f t="shared" si="9"/>
        <v>2.0799731666749111</v>
      </c>
      <c r="AA25" s="7">
        <f t="shared" si="10"/>
        <v>1.1817395153022807</v>
      </c>
      <c r="AC25" s="9">
        <f t="shared" si="11"/>
        <v>0.38650268801195009</v>
      </c>
      <c r="AD25">
        <v>1.3</v>
      </c>
    </row>
    <row r="26" spans="1:30" x14ac:dyDescent="0.3">
      <c r="A26" s="1">
        <v>44798</v>
      </c>
      <c r="B26" s="12">
        <v>23.8</v>
      </c>
      <c r="C26" s="12">
        <v>11.5</v>
      </c>
      <c r="D26" s="12">
        <v>95.8</v>
      </c>
      <c r="E26" s="12">
        <v>65.8</v>
      </c>
      <c r="F26" s="11">
        <v>0</v>
      </c>
      <c r="G26" s="11">
        <v>24.209725155343964</v>
      </c>
      <c r="H26" s="11">
        <f t="shared" si="0"/>
        <v>578.23935118333725</v>
      </c>
      <c r="I26" s="11">
        <v>1.4054594839140084</v>
      </c>
      <c r="J26" s="7"/>
      <c r="K26" s="16">
        <v>23.8</v>
      </c>
      <c r="L26" s="16">
        <v>11.5</v>
      </c>
      <c r="M26" s="16">
        <v>95.8</v>
      </c>
      <c r="N26" s="16">
        <v>65.8</v>
      </c>
      <c r="O26" s="11">
        <v>0</v>
      </c>
      <c r="P26" s="11">
        <v>1.4054594839140084</v>
      </c>
      <c r="Q26" s="7">
        <f t="shared" si="1"/>
        <v>80.8</v>
      </c>
      <c r="R26" s="7">
        <f t="shared" si="2"/>
        <v>0.12729132261362514</v>
      </c>
      <c r="S26" s="7">
        <v>0</v>
      </c>
      <c r="T26" s="7">
        <f t="shared" si="3"/>
        <v>101.29018223262818</v>
      </c>
      <c r="U26" s="7">
        <f t="shared" si="4"/>
        <v>6.7331838317681719E-2</v>
      </c>
      <c r="V26" s="7">
        <f t="shared" si="5"/>
        <v>17.649999999999999</v>
      </c>
      <c r="W26" s="7">
        <f t="shared" si="6"/>
        <v>2.9482843050220851</v>
      </c>
      <c r="X26" s="7">
        <f t="shared" si="7"/>
        <v>1.3569857803790661</v>
      </c>
      <c r="Y26" s="7">
        <f t="shared" si="8"/>
        <v>2.0190025969869776</v>
      </c>
      <c r="Z26" s="7">
        <f t="shared" si="9"/>
        <v>2.1526350427005756</v>
      </c>
      <c r="AA26" s="7">
        <f t="shared" si="10"/>
        <v>1.6199817251538389</v>
      </c>
      <c r="AC26" s="9">
        <f t="shared" si="11"/>
        <v>0.3750444739378786</v>
      </c>
      <c r="AD26">
        <v>1.3</v>
      </c>
    </row>
    <row r="27" spans="1:30" x14ac:dyDescent="0.3">
      <c r="A27" s="1">
        <v>44799</v>
      </c>
      <c r="B27" s="12">
        <v>25.8</v>
      </c>
      <c r="C27" s="12">
        <v>9.4</v>
      </c>
      <c r="D27" s="12">
        <v>99.7</v>
      </c>
      <c r="E27" s="12">
        <v>49.2</v>
      </c>
      <c r="F27" s="11">
        <v>0.59953703703703709</v>
      </c>
      <c r="G27" s="11">
        <v>24.444699321135555</v>
      </c>
      <c r="H27" s="11">
        <f t="shared" si="0"/>
        <v>583.85161271461629</v>
      </c>
      <c r="I27" s="11">
        <v>1.559356967997819</v>
      </c>
      <c r="J27" s="7"/>
      <c r="K27" s="16">
        <v>25.8</v>
      </c>
      <c r="L27" s="16">
        <v>9.4</v>
      </c>
      <c r="M27" s="16">
        <v>99.7</v>
      </c>
      <c r="N27" s="16">
        <v>49.2</v>
      </c>
      <c r="O27" s="11">
        <v>0.59953703703703709</v>
      </c>
      <c r="P27" s="11">
        <v>1.559356967997819</v>
      </c>
      <c r="Q27" s="7">
        <f t="shared" si="1"/>
        <v>74.45</v>
      </c>
      <c r="R27" s="7">
        <f t="shared" si="2"/>
        <v>0.12694038018719841</v>
      </c>
      <c r="S27" s="7">
        <v>0</v>
      </c>
      <c r="T27" s="7">
        <f t="shared" si="3"/>
        <v>101.29018223262818</v>
      </c>
      <c r="U27" s="7">
        <f t="shared" si="4"/>
        <v>6.7331838317681719E-2</v>
      </c>
      <c r="V27" s="7">
        <f t="shared" si="5"/>
        <v>17.600000000000001</v>
      </c>
      <c r="W27" s="7">
        <f t="shared" si="6"/>
        <v>3.3219025283483368</v>
      </c>
      <c r="X27" s="7">
        <f t="shared" si="7"/>
        <v>1.1794549173707165</v>
      </c>
      <c r="Y27" s="7">
        <f t="shared" si="8"/>
        <v>2.0126465426273383</v>
      </c>
      <c r="Z27" s="7">
        <f t="shared" si="9"/>
        <v>2.2506787228595266</v>
      </c>
      <c r="AA27" s="7">
        <f t="shared" si="10"/>
        <v>1.4051462982829932</v>
      </c>
      <c r="AC27" s="9">
        <f t="shared" si="11"/>
        <v>0.89650734691568135</v>
      </c>
      <c r="AD27">
        <v>1.5</v>
      </c>
    </row>
    <row r="28" spans="1:30" x14ac:dyDescent="0.3">
      <c r="A28" s="1">
        <v>44800</v>
      </c>
      <c r="B28" s="12">
        <v>19.2</v>
      </c>
      <c r="C28" s="12">
        <v>7.7</v>
      </c>
      <c r="D28" s="12">
        <v>99.8</v>
      </c>
      <c r="E28" s="12">
        <v>51.7</v>
      </c>
      <c r="F28" s="11">
        <v>3.636574074074074</v>
      </c>
      <c r="G28" s="11">
        <v>24.681445112466911</v>
      </c>
      <c r="H28" s="11">
        <f t="shared" si="0"/>
        <v>589.50618879494857</v>
      </c>
      <c r="I28" s="11">
        <v>1.3016886563479562</v>
      </c>
      <c r="J28" s="7"/>
      <c r="K28" s="16">
        <v>19.2</v>
      </c>
      <c r="L28" s="16">
        <v>7.7</v>
      </c>
      <c r="M28" s="16">
        <v>99.8</v>
      </c>
      <c r="N28" s="16">
        <v>51.7</v>
      </c>
      <c r="O28" s="11">
        <v>3.636574074074074</v>
      </c>
      <c r="P28" s="11">
        <v>1.3016886563479562</v>
      </c>
      <c r="Q28" s="7">
        <f t="shared" si="1"/>
        <v>75.75</v>
      </c>
      <c r="R28" s="7">
        <f t="shared" si="2"/>
        <v>0.10053018267971678</v>
      </c>
      <c r="S28" s="7">
        <v>0</v>
      </c>
      <c r="T28" s="7">
        <f t="shared" si="3"/>
        <v>101.29018223262818</v>
      </c>
      <c r="U28" s="7">
        <f t="shared" si="4"/>
        <v>6.7331838317681719E-2</v>
      </c>
      <c r="V28" s="7">
        <f t="shared" si="5"/>
        <v>13.45</v>
      </c>
      <c r="W28" s="7">
        <f t="shared" si="6"/>
        <v>2.2249611183378328</v>
      </c>
      <c r="X28" s="7">
        <f t="shared" si="7"/>
        <v>1.0510458572223333</v>
      </c>
      <c r="Y28" s="7">
        <f t="shared" si="8"/>
        <v>1.5424333294814421</v>
      </c>
      <c r="Z28" s="7">
        <f t="shared" si="9"/>
        <v>1.6380034877800831</v>
      </c>
      <c r="AA28" s="7">
        <f t="shared" si="10"/>
        <v>1.0996243318442742</v>
      </c>
      <c r="AC28" s="9">
        <f t="shared" si="11"/>
        <v>1.8620104460281852</v>
      </c>
      <c r="AD28">
        <v>2</v>
      </c>
    </row>
    <row r="29" spans="1:30" x14ac:dyDescent="0.3">
      <c r="A29" s="1">
        <v>44801</v>
      </c>
      <c r="B29" s="12">
        <v>10.4</v>
      </c>
      <c r="C29" s="12">
        <v>3.2</v>
      </c>
      <c r="D29" s="12">
        <v>87.3</v>
      </c>
      <c r="E29" s="12">
        <v>48.9</v>
      </c>
      <c r="F29" s="11">
        <v>1.3275462962962963</v>
      </c>
      <c r="G29" s="11">
        <v>24.919877563942894</v>
      </c>
      <c r="H29" s="11">
        <f t="shared" si="0"/>
        <v>595.20105006073595</v>
      </c>
      <c r="I29" s="11">
        <v>0.96282661341126419</v>
      </c>
      <c r="J29" s="7"/>
      <c r="K29" s="16">
        <v>10.4</v>
      </c>
      <c r="L29" s="16">
        <v>3.2</v>
      </c>
      <c r="M29" s="16">
        <v>87.3</v>
      </c>
      <c r="N29" s="16">
        <v>48.9</v>
      </c>
      <c r="O29" s="11">
        <v>1.3275462962962963</v>
      </c>
      <c r="P29" s="11">
        <v>0.96282661341126419</v>
      </c>
      <c r="Q29" s="7">
        <f t="shared" si="1"/>
        <v>68.099999999999994</v>
      </c>
      <c r="R29" s="7">
        <f t="shared" si="2"/>
        <v>6.7963164375137566E-2</v>
      </c>
      <c r="S29" s="7">
        <v>0</v>
      </c>
      <c r="T29" s="7">
        <f t="shared" si="3"/>
        <v>101.29018223262818</v>
      </c>
      <c r="U29" s="7">
        <f t="shared" si="4"/>
        <v>6.7331838317681719E-2</v>
      </c>
      <c r="V29" s="7">
        <f t="shared" si="5"/>
        <v>6.8000000000000007</v>
      </c>
      <c r="W29" s="7">
        <f t="shared" si="6"/>
        <v>1.261267593034217</v>
      </c>
      <c r="X29" s="7">
        <f t="shared" si="7"/>
        <v>0.76858988298607311</v>
      </c>
      <c r="Y29" s="7">
        <f t="shared" si="8"/>
        <v>0.98818258572263085</v>
      </c>
      <c r="Z29" s="7">
        <f t="shared" si="9"/>
        <v>1.014928738010145</v>
      </c>
      <c r="AA29" s="7">
        <f t="shared" si="10"/>
        <v>0.643869410420287</v>
      </c>
      <c r="AC29" s="9">
        <f t="shared" si="11"/>
        <v>0.80504190299844514</v>
      </c>
      <c r="AD29">
        <v>1.6</v>
      </c>
    </row>
    <row r="30" spans="1:30" x14ac:dyDescent="0.3">
      <c r="A30" s="1">
        <v>44802</v>
      </c>
      <c r="B30" s="12">
        <v>15.4</v>
      </c>
      <c r="C30" s="12">
        <v>0.9</v>
      </c>
      <c r="D30" s="12">
        <v>94.1</v>
      </c>
      <c r="E30" s="12">
        <v>40.299999999999997</v>
      </c>
      <c r="F30" s="11">
        <v>3.125E-2</v>
      </c>
      <c r="G30" s="11">
        <v>25.159910886364518</v>
      </c>
      <c r="H30" s="11">
        <f t="shared" si="0"/>
        <v>600.93414747216286</v>
      </c>
      <c r="I30" s="11">
        <v>1.0566529039666834</v>
      </c>
      <c r="J30" s="7"/>
      <c r="K30" s="16">
        <v>15.4</v>
      </c>
      <c r="L30" s="16">
        <v>0.9</v>
      </c>
      <c r="M30" s="16">
        <v>94.1</v>
      </c>
      <c r="N30" s="16">
        <v>40.299999999999997</v>
      </c>
      <c r="O30" s="11">
        <v>3.125E-2</v>
      </c>
      <c r="P30" s="11">
        <v>1.0566529039666834</v>
      </c>
      <c r="Q30" s="7">
        <f t="shared" si="1"/>
        <v>67.199999999999989</v>
      </c>
      <c r="R30" s="7">
        <f t="shared" si="2"/>
        <v>7.3720134946761467E-2</v>
      </c>
      <c r="S30" s="7">
        <v>0</v>
      </c>
      <c r="T30" s="7">
        <f t="shared" si="3"/>
        <v>101.29018223262818</v>
      </c>
      <c r="U30" s="7">
        <f t="shared" si="4"/>
        <v>6.7331838317681719E-2</v>
      </c>
      <c r="V30" s="7">
        <f t="shared" si="5"/>
        <v>8.15</v>
      </c>
      <c r="W30" s="7">
        <f t="shared" si="6"/>
        <v>1.7497618068909833</v>
      </c>
      <c r="X30" s="7">
        <f t="shared" si="7"/>
        <v>0.65198493935640356</v>
      </c>
      <c r="Y30" s="7">
        <f t="shared" si="8"/>
        <v>1.0837777741001573</v>
      </c>
      <c r="Z30" s="7">
        <f t="shared" si="9"/>
        <v>1.2008733731236934</v>
      </c>
      <c r="AA30" s="7">
        <f t="shared" si="10"/>
        <v>0.659335918055721</v>
      </c>
      <c r="AC30" s="9">
        <f t="shared" si="11"/>
        <v>0.24991207613498909</v>
      </c>
      <c r="AD30">
        <v>1</v>
      </c>
    </row>
    <row r="31" spans="1:30" x14ac:dyDescent="0.3">
      <c r="A31" s="1">
        <v>44803</v>
      </c>
      <c r="B31" s="12">
        <v>19.7</v>
      </c>
      <c r="C31" s="12">
        <v>1.7</v>
      </c>
      <c r="D31" s="12">
        <v>96.9</v>
      </c>
      <c r="E31" s="12">
        <v>41</v>
      </c>
      <c r="F31" s="11">
        <v>1.068287037037037</v>
      </c>
      <c r="G31" s="11">
        <v>25.401458524417286</v>
      </c>
      <c r="H31" s="11">
        <f t="shared" si="0"/>
        <v>606.70341369105961</v>
      </c>
      <c r="I31" s="11">
        <v>1.2220711006196581</v>
      </c>
      <c r="J31" s="7"/>
      <c r="K31" s="16">
        <v>19.7</v>
      </c>
      <c r="L31" s="16">
        <v>1.7</v>
      </c>
      <c r="M31" s="16">
        <v>96.9</v>
      </c>
      <c r="N31" s="16">
        <v>41</v>
      </c>
      <c r="O31" s="11">
        <v>1.068287037037037</v>
      </c>
      <c r="P31" s="11">
        <v>1.2220711006196581</v>
      </c>
      <c r="Q31" s="7">
        <f t="shared" si="1"/>
        <v>68.95</v>
      </c>
      <c r="R31" s="7">
        <f t="shared" si="2"/>
        <v>8.5736903481000173E-2</v>
      </c>
      <c r="S31" s="7">
        <v>0</v>
      </c>
      <c r="T31" s="7">
        <f t="shared" si="3"/>
        <v>101.29018223262818</v>
      </c>
      <c r="U31" s="7">
        <f t="shared" si="4"/>
        <v>6.7331838317681719E-2</v>
      </c>
      <c r="V31" s="7">
        <f t="shared" si="5"/>
        <v>10.7</v>
      </c>
      <c r="W31" s="7">
        <f t="shared" si="6"/>
        <v>2.2952083710657747</v>
      </c>
      <c r="X31" s="7">
        <f t="shared" si="7"/>
        <v>0.6906343876068135</v>
      </c>
      <c r="Y31" s="7">
        <f t="shared" si="8"/>
        <v>1.2867648881638445</v>
      </c>
      <c r="Z31" s="7">
        <f t="shared" si="9"/>
        <v>1.4929213793362941</v>
      </c>
      <c r="AA31" s="7">
        <f t="shared" si="10"/>
        <v>0.80513007686398508</v>
      </c>
      <c r="AC31" s="9">
        <f t="shared" si="11"/>
        <v>1.1248799161005116</v>
      </c>
      <c r="AD31">
        <v>1.5</v>
      </c>
    </row>
    <row r="32" spans="1:30" x14ac:dyDescent="0.3">
      <c r="A32" s="1">
        <v>44804</v>
      </c>
      <c r="B32" s="12">
        <v>21.7</v>
      </c>
      <c r="C32" s="12">
        <v>9.6</v>
      </c>
      <c r="D32" s="12">
        <v>93.8</v>
      </c>
      <c r="E32" s="12">
        <v>59.1</v>
      </c>
      <c r="F32" s="11">
        <v>0.50231481481481477</v>
      </c>
      <c r="G32" s="11">
        <v>25.644433215857909</v>
      </c>
      <c r="H32" s="11">
        <f t="shared" si="0"/>
        <v>612.50676449455204</v>
      </c>
      <c r="I32" s="11">
        <v>1.5404966607666202</v>
      </c>
      <c r="J32" s="7"/>
      <c r="K32" s="16">
        <v>21.7</v>
      </c>
      <c r="L32" s="16">
        <v>9.6</v>
      </c>
      <c r="M32" s="16">
        <v>93.8</v>
      </c>
      <c r="N32" s="16">
        <v>59.1</v>
      </c>
      <c r="O32" s="11">
        <v>0.50231481481481477</v>
      </c>
      <c r="P32" s="11">
        <v>1.5404966607666202</v>
      </c>
      <c r="Q32" s="7">
        <f t="shared" si="1"/>
        <v>76.45</v>
      </c>
      <c r="R32" s="7">
        <f t="shared" si="2"/>
        <v>0.11387871677671214</v>
      </c>
      <c r="S32" s="7">
        <v>0</v>
      </c>
      <c r="T32" s="7">
        <f t="shared" si="3"/>
        <v>101.29018223262818</v>
      </c>
      <c r="U32" s="7">
        <f t="shared" si="4"/>
        <v>6.7331838317681719E-2</v>
      </c>
      <c r="V32" s="7">
        <f t="shared" si="5"/>
        <v>15.649999999999999</v>
      </c>
      <c r="W32" s="7">
        <f t="shared" si="6"/>
        <v>2.5959699942202965</v>
      </c>
      <c r="X32" s="7">
        <f t="shared" si="7"/>
        <v>1.1954334347937761</v>
      </c>
      <c r="Y32" s="7">
        <f t="shared" si="8"/>
        <v>1.7780336591807977</v>
      </c>
      <c r="Z32" s="7">
        <f t="shared" si="9"/>
        <v>1.8957017145070363</v>
      </c>
      <c r="AA32" s="7">
        <f t="shared" si="10"/>
        <v>1.3277674142103786</v>
      </c>
      <c r="AC32" s="9">
        <f t="shared" si="11"/>
        <v>0.68220083011459587</v>
      </c>
      <c r="AD32">
        <v>1.5</v>
      </c>
    </row>
    <row r="33" spans="10:27" x14ac:dyDescent="0.3">
      <c r="J33" s="7"/>
      <c r="K33" s="15"/>
      <c r="L33" s="15"/>
      <c r="M33" s="15"/>
      <c r="N33" s="15"/>
      <c r="Z33" s="9"/>
      <c r="AA33" s="7"/>
    </row>
    <row r="34" spans="10:27" x14ac:dyDescent="0.3">
      <c r="J34" s="7"/>
      <c r="K34" s="15"/>
      <c r="L34" s="15"/>
      <c r="M34" s="15"/>
      <c r="N34" s="15"/>
      <c r="Z34" s="9"/>
      <c r="AA34" s="7"/>
    </row>
    <row r="35" spans="10:27" x14ac:dyDescent="0.3">
      <c r="J35" s="7"/>
      <c r="K35" s="15"/>
      <c r="L35" s="15"/>
      <c r="M35" s="15"/>
      <c r="N35" s="15"/>
      <c r="Z35" s="9"/>
      <c r="AA35" s="7"/>
    </row>
    <row r="36" spans="10:27" x14ac:dyDescent="0.3">
      <c r="J36" s="7"/>
      <c r="K36" s="16"/>
      <c r="L36" s="15"/>
      <c r="M36" s="15"/>
      <c r="N36" s="15"/>
      <c r="Z36" s="9"/>
      <c r="AA36" s="7"/>
    </row>
    <row r="37" spans="10:27" x14ac:dyDescent="0.3">
      <c r="J37" s="7"/>
      <c r="K37" s="16"/>
      <c r="L37" s="15"/>
      <c r="M37" s="15"/>
      <c r="N37" s="15"/>
      <c r="Z37" s="9"/>
      <c r="AA37" s="7"/>
    </row>
    <row r="38" spans="10:27" x14ac:dyDescent="0.3">
      <c r="J38" s="7"/>
      <c r="K38" s="16"/>
      <c r="L38" s="15"/>
      <c r="M38" s="15"/>
      <c r="N38" s="15"/>
      <c r="Z38" s="9"/>
      <c r="AA38" s="7"/>
    </row>
    <row r="39" spans="10:27" x14ac:dyDescent="0.3">
      <c r="J39" s="7"/>
      <c r="K39" s="16"/>
      <c r="L39" s="15"/>
      <c r="M39" s="15"/>
      <c r="N39" s="15"/>
      <c r="Z39" s="9"/>
      <c r="AA39" s="7"/>
    </row>
    <row r="40" spans="10:27" x14ac:dyDescent="0.3">
      <c r="J40" s="7"/>
      <c r="K40" s="16"/>
      <c r="L40" s="15"/>
      <c r="M40" s="15"/>
      <c r="N40" s="15"/>
      <c r="Z40" s="9"/>
      <c r="AA40" s="7"/>
    </row>
    <row r="41" spans="10:27" x14ac:dyDescent="0.3">
      <c r="J41" s="7"/>
      <c r="K41" s="16"/>
      <c r="L41" s="15"/>
      <c r="M41" s="15"/>
      <c r="N41" s="15"/>
      <c r="Z41" s="9"/>
      <c r="AA41" s="7"/>
    </row>
    <row r="42" spans="10:27" x14ac:dyDescent="0.3">
      <c r="J42" s="7"/>
      <c r="K42" s="16"/>
      <c r="L42" s="15"/>
      <c r="M42" s="15"/>
      <c r="N42" s="15"/>
      <c r="Z42" s="9"/>
      <c r="AA42" s="7"/>
    </row>
    <row r="43" spans="10:27" x14ac:dyDescent="0.3">
      <c r="J43" s="7"/>
      <c r="K43" s="16"/>
      <c r="L43" s="15"/>
      <c r="M43" s="15"/>
      <c r="N43" s="15"/>
      <c r="Z43" s="9"/>
      <c r="AA43" s="7"/>
    </row>
    <row r="44" spans="10:27" x14ac:dyDescent="0.3">
      <c r="J44" s="7"/>
      <c r="K44" s="16"/>
      <c r="L44" s="15"/>
      <c r="M44" s="15"/>
      <c r="N44" s="15"/>
      <c r="Z44" s="9"/>
      <c r="AA44" s="7"/>
    </row>
    <row r="45" spans="10:27" x14ac:dyDescent="0.3">
      <c r="J45" s="7"/>
      <c r="K45" s="16"/>
      <c r="L45" s="15"/>
      <c r="M45" s="15"/>
      <c r="N45" s="15"/>
      <c r="Z45" s="9"/>
      <c r="AA45" s="7"/>
    </row>
    <row r="46" spans="10:27" x14ac:dyDescent="0.3">
      <c r="J46" s="7"/>
      <c r="K46" s="16"/>
      <c r="L46" s="15"/>
      <c r="M46" s="15"/>
      <c r="N46" s="15"/>
      <c r="Z46" s="9"/>
      <c r="AA46" s="7"/>
    </row>
    <row r="47" spans="10:27" x14ac:dyDescent="0.3">
      <c r="J47" s="7"/>
      <c r="K47" s="16"/>
      <c r="L47" s="15"/>
      <c r="M47" s="15"/>
      <c r="N47" s="15"/>
      <c r="Z47" s="9"/>
      <c r="AA47" s="7"/>
    </row>
    <row r="48" spans="10:27" x14ac:dyDescent="0.3">
      <c r="J48" s="7"/>
      <c r="K48" s="16"/>
      <c r="L48" s="15"/>
      <c r="M48" s="15"/>
      <c r="N48" s="15"/>
      <c r="Z48" s="9"/>
      <c r="AA48" s="7"/>
    </row>
    <row r="49" spans="10:27" x14ac:dyDescent="0.3">
      <c r="J49" s="7"/>
      <c r="K49" s="16"/>
      <c r="L49" s="15"/>
      <c r="M49" s="15"/>
      <c r="N49" s="15"/>
      <c r="Z49" s="9"/>
      <c r="AA49" s="7"/>
    </row>
    <row r="50" spans="10:27" x14ac:dyDescent="0.3">
      <c r="J50" s="7"/>
      <c r="K50" s="16"/>
      <c r="L50" s="15"/>
      <c r="M50" s="15"/>
      <c r="N50" s="15"/>
      <c r="Z50" s="9"/>
      <c r="AA50" s="7"/>
    </row>
    <row r="51" spans="10:27" x14ac:dyDescent="0.3">
      <c r="J51" s="7"/>
      <c r="K51" s="16"/>
      <c r="L51" s="15"/>
      <c r="M51" s="15"/>
      <c r="N51" s="15"/>
      <c r="Z51" s="9"/>
      <c r="AA51" s="7"/>
    </row>
    <row r="52" spans="10:27" x14ac:dyDescent="0.3">
      <c r="J52" s="7"/>
      <c r="K52" s="16"/>
      <c r="L52" s="15"/>
      <c r="M52" s="15"/>
      <c r="N52" s="15"/>
      <c r="Z52" s="9"/>
      <c r="AA52" s="7"/>
    </row>
    <row r="53" spans="10:27" x14ac:dyDescent="0.3">
      <c r="J53" s="7"/>
      <c r="K53" s="16"/>
      <c r="L53" s="15"/>
      <c r="M53" s="15"/>
      <c r="N53" s="15"/>
      <c r="Z53" s="9"/>
      <c r="AA53" s="7"/>
    </row>
    <row r="54" spans="10:27" x14ac:dyDescent="0.3">
      <c r="J54" s="7"/>
      <c r="K54" s="16"/>
      <c r="L54" s="15"/>
      <c r="M54" s="15"/>
      <c r="N54" s="15"/>
      <c r="Z54" s="9"/>
      <c r="AA54" s="7"/>
    </row>
    <row r="55" spans="10:27" x14ac:dyDescent="0.3">
      <c r="J55" s="7"/>
      <c r="K55" s="16"/>
      <c r="L55" s="15"/>
      <c r="M55" s="15"/>
      <c r="N55" s="15"/>
      <c r="Z55" s="9"/>
      <c r="AA55" s="7"/>
    </row>
    <row r="56" spans="10:27" x14ac:dyDescent="0.3">
      <c r="J56" s="7"/>
      <c r="K56" s="16"/>
      <c r="L56" s="15"/>
      <c r="M56" s="15"/>
      <c r="N56" s="15"/>
      <c r="Z56" s="9"/>
      <c r="AA56" s="7"/>
    </row>
    <row r="57" spans="10:27" x14ac:dyDescent="0.3">
      <c r="J57" s="7"/>
      <c r="K57" s="16"/>
      <c r="L57" s="15"/>
      <c r="M57" s="15"/>
      <c r="N57" s="15"/>
      <c r="Z57" s="9"/>
      <c r="AA57" s="7"/>
    </row>
    <row r="58" spans="10:27" x14ac:dyDescent="0.3">
      <c r="J58" s="7"/>
      <c r="K58" s="16"/>
      <c r="L58" s="15"/>
      <c r="M58" s="15"/>
      <c r="N58" s="15"/>
      <c r="Z58" s="9"/>
      <c r="AA58" s="7"/>
    </row>
    <row r="59" spans="10:27" x14ac:dyDescent="0.3">
      <c r="J59" s="7"/>
      <c r="K59" s="16"/>
      <c r="L59" s="15"/>
      <c r="M59" s="15"/>
      <c r="N59" s="15"/>
      <c r="Z59" s="9"/>
      <c r="AA59" s="7"/>
    </row>
    <row r="60" spans="10:27" x14ac:dyDescent="0.3">
      <c r="J60" s="7"/>
      <c r="K60" s="16"/>
      <c r="L60" s="15"/>
      <c r="M60" s="15"/>
      <c r="N60" s="15"/>
      <c r="Z60" s="9"/>
      <c r="AA60" s="7"/>
    </row>
    <row r="61" spans="10:27" x14ac:dyDescent="0.3">
      <c r="J61" s="7"/>
      <c r="K61" s="16"/>
      <c r="L61" s="15"/>
      <c r="M61" s="15"/>
      <c r="N61" s="15"/>
      <c r="Z61" s="9"/>
      <c r="AA61" s="7"/>
    </row>
    <row r="62" spans="10:27" x14ac:dyDescent="0.3">
      <c r="J62" s="7"/>
      <c r="K62" s="16"/>
      <c r="L62" s="15"/>
      <c r="M62" s="15"/>
      <c r="N62" s="15"/>
      <c r="Z62" s="9"/>
      <c r="AA62" s="7"/>
    </row>
    <row r="63" spans="10:27" x14ac:dyDescent="0.3">
      <c r="J63" s="7"/>
      <c r="K63" s="16"/>
      <c r="L63" s="15"/>
      <c r="M63" s="15"/>
      <c r="N63" s="15"/>
      <c r="Z63" s="9"/>
      <c r="AA63" s="7"/>
    </row>
    <row r="64" spans="10:27" x14ac:dyDescent="0.3">
      <c r="J64" s="7"/>
      <c r="K64" s="16"/>
      <c r="L64" s="15"/>
      <c r="M64" s="15"/>
      <c r="N64" s="15"/>
      <c r="Z64" s="9"/>
      <c r="AA64" s="7"/>
    </row>
    <row r="65" spans="10:27" x14ac:dyDescent="0.3">
      <c r="J65" s="7"/>
      <c r="K65" s="16"/>
      <c r="L65" s="15"/>
      <c r="M65" s="15"/>
      <c r="N65" s="15"/>
      <c r="Z65" s="9"/>
      <c r="AA65" s="7"/>
    </row>
    <row r="66" spans="10:27" x14ac:dyDescent="0.3">
      <c r="J66" s="7"/>
      <c r="K66" s="16"/>
      <c r="L66" s="15"/>
      <c r="M66" s="15"/>
      <c r="N66" s="15"/>
      <c r="Z66" s="9"/>
      <c r="AA66" s="7"/>
    </row>
    <row r="67" spans="10:27" x14ac:dyDescent="0.3">
      <c r="J67" s="7"/>
      <c r="K67" s="15"/>
      <c r="L67" s="15"/>
      <c r="M67" s="15"/>
      <c r="N67" s="15"/>
      <c r="Z67" s="9"/>
      <c r="AA67" s="7"/>
    </row>
    <row r="68" spans="10:27" x14ac:dyDescent="0.3">
      <c r="J68" s="7"/>
      <c r="K68" s="15"/>
      <c r="L68" s="15"/>
      <c r="M68" s="15"/>
      <c r="N68" s="15"/>
      <c r="Z68" s="9"/>
      <c r="AA68" s="7"/>
    </row>
    <row r="69" spans="10:27" x14ac:dyDescent="0.3">
      <c r="J69" s="7"/>
      <c r="K69" s="15"/>
      <c r="L69" s="15"/>
      <c r="M69" s="15"/>
      <c r="N69" s="15"/>
      <c r="Z69" s="9"/>
      <c r="AA69" s="7"/>
    </row>
    <row r="70" spans="10:27" x14ac:dyDescent="0.3">
      <c r="J70" s="7"/>
      <c r="K70" s="15"/>
      <c r="L70" s="15"/>
      <c r="M70" s="15"/>
      <c r="N70" s="15"/>
      <c r="Z70" s="9"/>
      <c r="AA70" s="7"/>
    </row>
    <row r="71" spans="10:27" x14ac:dyDescent="0.3">
      <c r="J71" s="7"/>
      <c r="K71" s="15"/>
      <c r="L71" s="15"/>
      <c r="M71" s="15"/>
      <c r="N71" s="15"/>
      <c r="Z71" s="9"/>
      <c r="AA71" s="7"/>
    </row>
    <row r="72" spans="10:27" x14ac:dyDescent="0.3">
      <c r="J72" s="7"/>
      <c r="K72" s="15"/>
      <c r="L72" s="15"/>
      <c r="M72" s="15"/>
      <c r="N72" s="15"/>
      <c r="Z72" s="9"/>
      <c r="AA72" s="7"/>
    </row>
    <row r="73" spans="10:27" x14ac:dyDescent="0.3">
      <c r="J73" s="7"/>
      <c r="K73" s="15"/>
      <c r="L73" s="15"/>
      <c r="M73" s="15"/>
      <c r="N73" s="15"/>
      <c r="Z73" s="9"/>
      <c r="AA73" s="7"/>
    </row>
    <row r="74" spans="10:27" x14ac:dyDescent="0.3">
      <c r="J74" s="7"/>
      <c r="K74" s="15"/>
      <c r="L74" s="15"/>
      <c r="M74" s="15"/>
      <c r="N74" s="15"/>
      <c r="Z74" s="9"/>
      <c r="AA74" s="7"/>
    </row>
    <row r="75" spans="10:27" x14ac:dyDescent="0.3">
      <c r="J75" s="7"/>
      <c r="K75" s="15"/>
      <c r="L75" s="15"/>
      <c r="M75" s="15"/>
      <c r="N75" s="15"/>
      <c r="Z75" s="9"/>
      <c r="AA75" s="7"/>
    </row>
    <row r="76" spans="10:27" x14ac:dyDescent="0.3">
      <c r="J76" s="7"/>
      <c r="K76" s="15"/>
      <c r="L76" s="15"/>
      <c r="M76" s="15"/>
      <c r="N76" s="15"/>
      <c r="Z76" s="9"/>
      <c r="AA76" s="7"/>
    </row>
    <row r="77" spans="10:27" x14ac:dyDescent="0.3">
      <c r="J77" s="7"/>
      <c r="K77" s="15"/>
      <c r="L77" s="15"/>
      <c r="M77" s="15"/>
      <c r="N77" s="15"/>
      <c r="Z77" s="9"/>
      <c r="AA77" s="7"/>
    </row>
    <row r="78" spans="10:27" x14ac:dyDescent="0.3">
      <c r="J78" s="7"/>
      <c r="K78" s="15"/>
      <c r="L78" s="15"/>
      <c r="M78" s="15"/>
      <c r="N78" s="15"/>
      <c r="Z78" s="9"/>
      <c r="AA78" s="7"/>
    </row>
    <row r="79" spans="10:27" x14ac:dyDescent="0.3">
      <c r="J79" s="7"/>
      <c r="K79" s="15"/>
      <c r="L79" s="15"/>
      <c r="M79" s="15"/>
      <c r="N79" s="15"/>
      <c r="Z79" s="9"/>
      <c r="AA79" s="7"/>
    </row>
    <row r="80" spans="10:27" x14ac:dyDescent="0.3">
      <c r="J80" s="7"/>
      <c r="K80" s="15"/>
      <c r="L80" s="15"/>
      <c r="M80" s="15"/>
      <c r="N80" s="15"/>
      <c r="Z80" s="9"/>
      <c r="AA80" s="7"/>
    </row>
    <row r="81" spans="10:27" x14ac:dyDescent="0.3">
      <c r="J81" s="7"/>
      <c r="K81" s="15"/>
      <c r="L81" s="15"/>
      <c r="M81" s="15"/>
      <c r="N81" s="15"/>
      <c r="Z81" s="9"/>
      <c r="AA81" s="7"/>
    </row>
    <row r="82" spans="10:27" x14ac:dyDescent="0.3">
      <c r="J82" s="7"/>
      <c r="K82" s="15"/>
      <c r="L82" s="15"/>
      <c r="M82" s="15"/>
      <c r="N82" s="15"/>
      <c r="Z82" s="9"/>
      <c r="AA82" s="7"/>
    </row>
    <row r="83" spans="10:27" x14ac:dyDescent="0.3">
      <c r="J83" s="7"/>
      <c r="K83" s="15"/>
      <c r="L83" s="15"/>
      <c r="M83" s="15"/>
      <c r="N83" s="15"/>
      <c r="Z83" s="9"/>
      <c r="AA83" s="7"/>
    </row>
    <row r="84" spans="10:27" x14ac:dyDescent="0.3">
      <c r="J84" s="7"/>
      <c r="K84" s="15"/>
      <c r="L84" s="15"/>
      <c r="M84" s="15"/>
      <c r="N84" s="15"/>
      <c r="Z84" s="9"/>
      <c r="AA84" s="7"/>
    </row>
    <row r="85" spans="10:27" x14ac:dyDescent="0.3">
      <c r="J85" s="7"/>
      <c r="K85" s="15"/>
      <c r="L85" s="15"/>
      <c r="M85" s="15"/>
      <c r="N85" s="15"/>
      <c r="Z85" s="9"/>
      <c r="AA85" s="7"/>
    </row>
    <row r="86" spans="10:27" x14ac:dyDescent="0.3">
      <c r="J86" s="7"/>
      <c r="K86" s="15"/>
      <c r="L86" s="15"/>
      <c r="M86" s="15"/>
      <c r="N86" s="15"/>
      <c r="Z86" s="9"/>
      <c r="AA86" s="7"/>
    </row>
    <row r="87" spans="10:27" x14ac:dyDescent="0.3">
      <c r="J87" s="7"/>
      <c r="K87" s="15"/>
      <c r="L87" s="15"/>
      <c r="M87" s="15"/>
      <c r="N87" s="15"/>
      <c r="Z87" s="9"/>
      <c r="AA87" s="7"/>
    </row>
    <row r="88" spans="10:27" x14ac:dyDescent="0.3">
      <c r="J88" s="7"/>
      <c r="K88" s="15"/>
      <c r="L88" s="15"/>
      <c r="M88" s="15"/>
      <c r="N88" s="15"/>
      <c r="Z88" s="9"/>
      <c r="AA88" s="7"/>
    </row>
    <row r="89" spans="10:27" x14ac:dyDescent="0.3">
      <c r="J89" s="7"/>
      <c r="K89" s="15"/>
      <c r="L89" s="15"/>
      <c r="M89" s="15"/>
      <c r="N89" s="15"/>
      <c r="Z89" s="9"/>
      <c r="AA89" s="7"/>
    </row>
    <row r="90" spans="10:27" x14ac:dyDescent="0.3">
      <c r="J90" s="7"/>
      <c r="K90" s="15"/>
      <c r="L90" s="15"/>
      <c r="M90" s="15"/>
      <c r="N90" s="15"/>
      <c r="Z90" s="9"/>
      <c r="AA90" s="7"/>
    </row>
    <row r="91" spans="10:27" x14ac:dyDescent="0.3">
      <c r="J91" s="7"/>
      <c r="K91" s="15"/>
      <c r="L91" s="15"/>
      <c r="M91" s="15"/>
      <c r="N91" s="15"/>
      <c r="Z91" s="9"/>
      <c r="AA91" s="7"/>
    </row>
    <row r="92" spans="10:27" x14ac:dyDescent="0.3">
      <c r="J92" s="7"/>
      <c r="K92" s="15"/>
      <c r="L92" s="15"/>
      <c r="M92" s="15"/>
      <c r="N92" s="15"/>
      <c r="Z92" s="9"/>
      <c r="AA92" s="7"/>
    </row>
    <row r="93" spans="10:27" x14ac:dyDescent="0.3">
      <c r="J93" s="7"/>
      <c r="K93" s="15"/>
      <c r="L93" s="15"/>
      <c r="M93" s="15"/>
      <c r="N93" s="15"/>
      <c r="Z93" s="9"/>
      <c r="AA93" s="7"/>
    </row>
    <row r="94" spans="10:27" x14ac:dyDescent="0.3">
      <c r="J94" s="7"/>
      <c r="K94" s="15"/>
      <c r="L94" s="15"/>
      <c r="M94" s="15"/>
      <c r="N94" s="15"/>
      <c r="Z94" s="9"/>
      <c r="AA94" s="7"/>
    </row>
    <row r="95" spans="10:27" x14ac:dyDescent="0.3">
      <c r="J95" s="7"/>
      <c r="K95" s="15"/>
      <c r="L95" s="15"/>
      <c r="M95" s="15"/>
      <c r="N95" s="15"/>
      <c r="Z95" s="9"/>
      <c r="AA95" s="7"/>
    </row>
    <row r="96" spans="10:27" x14ac:dyDescent="0.3">
      <c r="J96" s="7"/>
      <c r="K96" s="15"/>
      <c r="L96" s="15"/>
      <c r="M96" s="15"/>
      <c r="N96" s="15"/>
      <c r="Z96" s="9"/>
      <c r="AA96" s="7"/>
    </row>
    <row r="97" spans="10:27" x14ac:dyDescent="0.3">
      <c r="J97" s="7"/>
      <c r="K97" s="15"/>
      <c r="L97" s="15"/>
      <c r="M97" s="15"/>
      <c r="N97" s="15"/>
      <c r="Z97" s="9"/>
      <c r="AA97" s="7"/>
    </row>
    <row r="98" spans="10:27" x14ac:dyDescent="0.3">
      <c r="J98" s="7"/>
      <c r="K98" s="15"/>
      <c r="L98" s="15"/>
      <c r="M98" s="15"/>
      <c r="N98" s="15"/>
      <c r="Z98" s="9"/>
      <c r="AA98" s="7"/>
    </row>
    <row r="99" spans="10:27" x14ac:dyDescent="0.3">
      <c r="J99" s="7"/>
      <c r="K99" s="15"/>
      <c r="L99" s="15"/>
      <c r="M99" s="15"/>
      <c r="N99" s="15"/>
      <c r="Z99" s="9"/>
      <c r="AA99" s="7"/>
    </row>
    <row r="100" spans="10:27" x14ac:dyDescent="0.3">
      <c r="J100" s="7"/>
      <c r="K100" s="15"/>
      <c r="L100" s="15"/>
      <c r="M100" s="15"/>
      <c r="N100" s="15"/>
      <c r="Z100" s="9"/>
      <c r="AA100" s="7"/>
    </row>
    <row r="101" spans="10:27" x14ac:dyDescent="0.3">
      <c r="J101" s="7"/>
      <c r="K101" s="15"/>
      <c r="L101" s="15"/>
      <c r="M101" s="15"/>
      <c r="N101" s="15"/>
      <c r="Z101" s="9"/>
      <c r="AA101" s="7"/>
    </row>
    <row r="102" spans="10:27" x14ac:dyDescent="0.3">
      <c r="J102" s="7"/>
      <c r="K102" s="15"/>
      <c r="L102" s="15"/>
      <c r="M102" s="15"/>
      <c r="N102" s="15"/>
      <c r="Z102" s="9"/>
      <c r="AA102" s="7"/>
    </row>
    <row r="103" spans="10:27" x14ac:dyDescent="0.3">
      <c r="J103" s="7"/>
      <c r="K103" s="15"/>
      <c r="L103" s="15"/>
      <c r="M103" s="15"/>
      <c r="N103" s="15"/>
      <c r="Z103" s="9"/>
      <c r="AA103" s="7"/>
    </row>
    <row r="104" spans="10:27" x14ac:dyDescent="0.3">
      <c r="J104" s="7"/>
      <c r="K104" s="15"/>
      <c r="L104" s="15"/>
      <c r="M104" s="15"/>
      <c r="N104" s="15"/>
      <c r="Z104" s="9"/>
      <c r="AA104" s="7"/>
    </row>
    <row r="105" spans="10:27" x14ac:dyDescent="0.3">
      <c r="J105" s="7"/>
      <c r="K105" s="15"/>
      <c r="L105" s="15"/>
      <c r="M105" s="15"/>
      <c r="N105" s="15"/>
      <c r="Z105" s="9"/>
      <c r="AA105" s="7"/>
    </row>
    <row r="106" spans="10:27" x14ac:dyDescent="0.3">
      <c r="J106" s="7"/>
      <c r="K106" s="15"/>
      <c r="L106" s="15"/>
      <c r="M106" s="15"/>
      <c r="N106" s="15"/>
      <c r="Z106" s="9"/>
      <c r="AA106" s="7"/>
    </row>
    <row r="107" spans="10:27" x14ac:dyDescent="0.3">
      <c r="J107" s="7"/>
      <c r="K107" s="15"/>
      <c r="L107" s="15"/>
      <c r="M107" s="15"/>
      <c r="N107" s="15"/>
      <c r="Z107" s="9"/>
      <c r="AA107" s="7"/>
    </row>
    <row r="108" spans="10:27" x14ac:dyDescent="0.3">
      <c r="J108" s="7"/>
      <c r="K108" s="15"/>
      <c r="L108" s="15"/>
      <c r="M108" s="15"/>
      <c r="N108" s="15"/>
      <c r="Z108" s="9"/>
      <c r="AA108" s="7"/>
    </row>
    <row r="109" spans="10:27" x14ac:dyDescent="0.3">
      <c r="J109" s="7"/>
      <c r="K109" s="15"/>
      <c r="L109" s="15"/>
      <c r="M109" s="15"/>
      <c r="N109" s="15"/>
      <c r="Z109" s="9"/>
      <c r="AA109" s="7"/>
    </row>
    <row r="110" spans="10:27" x14ac:dyDescent="0.3">
      <c r="J110" s="7"/>
      <c r="K110" s="15"/>
      <c r="L110" s="15"/>
      <c r="M110" s="15"/>
      <c r="N110" s="15"/>
      <c r="Z110" s="9"/>
      <c r="AA110" s="7"/>
    </row>
    <row r="111" spans="10:27" x14ac:dyDescent="0.3">
      <c r="J111" s="7"/>
      <c r="K111" s="15"/>
      <c r="L111" s="15"/>
      <c r="M111" s="15"/>
      <c r="N111" s="15"/>
      <c r="Z111" s="9"/>
      <c r="AA111" s="7"/>
    </row>
    <row r="112" spans="10:27" x14ac:dyDescent="0.3">
      <c r="J112" s="7"/>
      <c r="K112" s="15"/>
      <c r="L112" s="15"/>
      <c r="M112" s="15"/>
      <c r="N112" s="15"/>
      <c r="Z112" s="9"/>
      <c r="AA112" s="7"/>
    </row>
    <row r="113" spans="10:27" x14ac:dyDescent="0.3">
      <c r="J113" s="7"/>
      <c r="K113" s="15"/>
      <c r="L113" s="15"/>
      <c r="M113" s="15"/>
      <c r="N113" s="15"/>
      <c r="Z113" s="9"/>
      <c r="AA113" s="7"/>
    </row>
    <row r="114" spans="10:27" x14ac:dyDescent="0.3">
      <c r="J114" s="7"/>
      <c r="K114" s="15"/>
      <c r="L114" s="15"/>
      <c r="M114" s="15"/>
      <c r="N114" s="15"/>
      <c r="Z114" s="9"/>
      <c r="AA114" s="7"/>
    </row>
    <row r="115" spans="10:27" x14ac:dyDescent="0.3">
      <c r="J115" s="7"/>
      <c r="K115" s="15"/>
      <c r="L115" s="15"/>
      <c r="M115" s="15"/>
      <c r="N115" s="15"/>
      <c r="Z115" s="9"/>
      <c r="AA115" s="7"/>
    </row>
    <row r="116" spans="10:27" x14ac:dyDescent="0.3">
      <c r="J116" s="7"/>
      <c r="K116" s="15"/>
      <c r="L116" s="15"/>
      <c r="M116" s="15"/>
      <c r="N116" s="15"/>
      <c r="Z116" s="9"/>
      <c r="AA116" s="7"/>
    </row>
    <row r="117" spans="10:27" x14ac:dyDescent="0.3">
      <c r="J117" s="7"/>
      <c r="K117" s="15"/>
      <c r="L117" s="15"/>
      <c r="M117" s="15"/>
      <c r="N117" s="15"/>
      <c r="Z117" s="9"/>
      <c r="AA117" s="7"/>
    </row>
    <row r="118" spans="10:27" x14ac:dyDescent="0.3">
      <c r="J118" s="7"/>
      <c r="K118" s="15"/>
      <c r="L118" s="15"/>
      <c r="M118" s="15"/>
      <c r="N118" s="15"/>
      <c r="Z118" s="9"/>
      <c r="AA118" s="7"/>
    </row>
    <row r="119" spans="10:27" x14ac:dyDescent="0.3">
      <c r="J119" s="7"/>
      <c r="K119" s="15"/>
      <c r="L119" s="15"/>
      <c r="M119" s="15"/>
      <c r="N119" s="15"/>
      <c r="Z119" s="9"/>
      <c r="AA119" s="7"/>
    </row>
    <row r="120" spans="10:27" x14ac:dyDescent="0.3">
      <c r="J120" s="7"/>
      <c r="K120" s="15"/>
      <c r="L120" s="15"/>
      <c r="M120" s="15"/>
      <c r="N120" s="15"/>
      <c r="Z120" s="9"/>
      <c r="AA120" s="7"/>
    </row>
    <row r="121" spans="10:27" x14ac:dyDescent="0.3">
      <c r="J121" s="7"/>
      <c r="K121" s="15"/>
      <c r="L121" s="15"/>
      <c r="M121" s="15"/>
      <c r="N121" s="15"/>
      <c r="Z121" s="9"/>
      <c r="AA121" s="7"/>
    </row>
    <row r="122" spans="10:27" x14ac:dyDescent="0.3">
      <c r="J122" s="7"/>
      <c r="K122" s="15"/>
      <c r="L122" s="15"/>
      <c r="M122" s="15"/>
      <c r="N122" s="15"/>
      <c r="Z122" s="9"/>
      <c r="AA122" s="7"/>
    </row>
    <row r="123" spans="10:27" x14ac:dyDescent="0.3">
      <c r="J123" s="7"/>
      <c r="K123" s="15"/>
      <c r="L123" s="15"/>
      <c r="M123" s="15"/>
      <c r="N123" s="15"/>
      <c r="Z123" s="9"/>
      <c r="AA123" s="7"/>
    </row>
    <row r="124" spans="10:27" x14ac:dyDescent="0.3">
      <c r="J124" s="7"/>
      <c r="K124" s="15"/>
      <c r="L124" s="15"/>
      <c r="M124" s="15"/>
      <c r="N124" s="15"/>
      <c r="Z124" s="9"/>
      <c r="AA124" s="7"/>
    </row>
    <row r="125" spans="10:27" x14ac:dyDescent="0.3">
      <c r="J125" s="7"/>
      <c r="K125" s="15"/>
      <c r="L125" s="15"/>
      <c r="M125" s="15"/>
      <c r="N125" s="15"/>
      <c r="Z125" s="9"/>
      <c r="AA125" s="7"/>
    </row>
    <row r="126" spans="10:27" x14ac:dyDescent="0.3">
      <c r="J126" s="7"/>
      <c r="K126" s="15"/>
      <c r="L126" s="15"/>
      <c r="M126" s="15"/>
      <c r="N126" s="15"/>
      <c r="Z126" s="9"/>
      <c r="AA126" s="7"/>
    </row>
    <row r="127" spans="10:27" x14ac:dyDescent="0.3">
      <c r="J127" s="7"/>
      <c r="K127" s="15"/>
      <c r="L127" s="15"/>
      <c r="M127" s="15"/>
      <c r="N127" s="15"/>
      <c r="Z127" s="9"/>
      <c r="AA127" s="7"/>
    </row>
    <row r="128" spans="10:27" x14ac:dyDescent="0.3">
      <c r="J128" s="7"/>
      <c r="K128" s="15"/>
      <c r="L128" s="15"/>
      <c r="M128" s="15"/>
      <c r="N128" s="15"/>
      <c r="Z128" s="9"/>
      <c r="AA128" s="7"/>
    </row>
    <row r="129" spans="10:27" x14ac:dyDescent="0.3">
      <c r="J129" s="7"/>
      <c r="K129" s="15"/>
      <c r="L129" s="15"/>
      <c r="M129" s="15"/>
      <c r="N129" s="15"/>
      <c r="Z129" s="9"/>
      <c r="AA129" s="7"/>
    </row>
    <row r="130" spans="10:27" x14ac:dyDescent="0.3">
      <c r="J130" s="7"/>
      <c r="K130" s="15"/>
      <c r="L130" s="15"/>
      <c r="M130" s="15"/>
      <c r="N130" s="15"/>
      <c r="Z130" s="9"/>
      <c r="AA130" s="7"/>
    </row>
    <row r="131" spans="10:27" x14ac:dyDescent="0.3">
      <c r="J131" s="7"/>
      <c r="K131" s="15"/>
      <c r="L131" s="15"/>
      <c r="M131" s="15"/>
      <c r="N131" s="15"/>
      <c r="Z131" s="9"/>
      <c r="AA131" s="7"/>
    </row>
    <row r="132" spans="10:27" x14ac:dyDescent="0.3">
      <c r="J132" s="7"/>
      <c r="K132" s="15"/>
      <c r="L132" s="15"/>
      <c r="M132" s="15"/>
      <c r="N132" s="15"/>
      <c r="Z132" s="9"/>
      <c r="AA132" s="7"/>
    </row>
    <row r="133" spans="10:27" x14ac:dyDescent="0.3">
      <c r="J133" s="7"/>
      <c r="K133" s="15"/>
      <c r="L133" s="15"/>
      <c r="M133" s="15"/>
      <c r="N133" s="15"/>
      <c r="Z133" s="9"/>
      <c r="AA133" s="7"/>
    </row>
    <row r="134" spans="10:27" x14ac:dyDescent="0.3">
      <c r="J134" s="7"/>
      <c r="K134" s="15"/>
      <c r="L134" s="15"/>
      <c r="M134" s="15"/>
      <c r="N134" s="15"/>
      <c r="Z134" s="9"/>
      <c r="AA134" s="7"/>
    </row>
    <row r="135" spans="10:27" x14ac:dyDescent="0.3">
      <c r="J135" s="7"/>
      <c r="K135" s="15"/>
      <c r="L135" s="15"/>
      <c r="M135" s="15"/>
      <c r="N135" s="15"/>
      <c r="Z135" s="9"/>
      <c r="AA135" s="7"/>
    </row>
    <row r="136" spans="10:27" x14ac:dyDescent="0.3">
      <c r="J136" s="7"/>
      <c r="K136" s="15"/>
      <c r="L136" s="15"/>
      <c r="M136" s="15"/>
      <c r="N136" s="15"/>
      <c r="Z136" s="9"/>
      <c r="AA136" s="7"/>
    </row>
    <row r="137" spans="10:27" x14ac:dyDescent="0.3">
      <c r="J137" s="7"/>
      <c r="K137" s="15"/>
      <c r="L137" s="15"/>
      <c r="M137" s="15"/>
      <c r="N137" s="15"/>
      <c r="Z137" s="9"/>
      <c r="AA137" s="7"/>
    </row>
    <row r="138" spans="10:27" x14ac:dyDescent="0.3">
      <c r="J138" s="7"/>
      <c r="K138" s="15"/>
      <c r="L138" s="15"/>
      <c r="M138" s="15"/>
      <c r="N138" s="15"/>
      <c r="Z138" s="9"/>
      <c r="AA138" s="7"/>
    </row>
    <row r="139" spans="10:27" x14ac:dyDescent="0.3">
      <c r="J139" s="7"/>
      <c r="K139" s="15"/>
      <c r="L139" s="15"/>
      <c r="M139" s="15"/>
      <c r="N139" s="15"/>
      <c r="Z139" s="9"/>
      <c r="AA139" s="7"/>
    </row>
    <row r="140" spans="10:27" x14ac:dyDescent="0.3">
      <c r="J140" s="7"/>
      <c r="K140" s="15"/>
      <c r="L140" s="15"/>
      <c r="M140" s="15"/>
      <c r="N140" s="15"/>
      <c r="Z140" s="9"/>
      <c r="AA140" s="7"/>
    </row>
    <row r="141" spans="10:27" x14ac:dyDescent="0.3">
      <c r="J141" s="7"/>
      <c r="K141" s="15"/>
      <c r="L141" s="15"/>
      <c r="M141" s="15"/>
      <c r="N141" s="15"/>
      <c r="Z141" s="9"/>
      <c r="AA141" s="7"/>
    </row>
    <row r="142" spans="10:27" x14ac:dyDescent="0.3">
      <c r="J142" s="7"/>
      <c r="K142" s="15"/>
      <c r="L142" s="15"/>
      <c r="M142" s="15"/>
      <c r="N142" s="15"/>
      <c r="Z142" s="9"/>
      <c r="AA142" s="7"/>
    </row>
    <row r="143" spans="10:27" x14ac:dyDescent="0.3">
      <c r="J143" s="7"/>
      <c r="K143" s="15"/>
      <c r="L143" s="15"/>
      <c r="M143" s="15"/>
      <c r="N143" s="15"/>
      <c r="Z143" s="9"/>
      <c r="AA143" s="7"/>
    </row>
    <row r="144" spans="10:27" x14ac:dyDescent="0.3">
      <c r="J144" s="7"/>
      <c r="K144" s="15"/>
      <c r="L144" s="15"/>
      <c r="M144" s="15"/>
      <c r="N144" s="15"/>
      <c r="Z144" s="9"/>
      <c r="AA144" s="7"/>
    </row>
    <row r="145" spans="10:27" x14ac:dyDescent="0.3">
      <c r="J145" s="7"/>
      <c r="K145" s="15"/>
      <c r="L145" s="15"/>
      <c r="M145" s="15"/>
      <c r="N145" s="15"/>
      <c r="Z145" s="9"/>
      <c r="AA145" s="7"/>
    </row>
    <row r="146" spans="10:27" x14ac:dyDescent="0.3">
      <c r="J146" s="7"/>
      <c r="K146" s="15"/>
      <c r="L146" s="15"/>
      <c r="M146" s="15"/>
      <c r="N146" s="15"/>
      <c r="Z146" s="9"/>
      <c r="AA146" s="7"/>
    </row>
    <row r="147" spans="10:27" x14ac:dyDescent="0.3">
      <c r="J147" s="7"/>
      <c r="K147" s="15"/>
      <c r="L147" s="15"/>
      <c r="M147" s="15"/>
      <c r="N147" s="15"/>
      <c r="Z147" s="9"/>
      <c r="AA147" s="7"/>
    </row>
    <row r="148" spans="10:27" x14ac:dyDescent="0.3">
      <c r="J148" s="7"/>
      <c r="K148" s="15"/>
      <c r="L148" s="15"/>
      <c r="M148" s="15"/>
      <c r="N148" s="15"/>
      <c r="Z148" s="9"/>
      <c r="AA148" s="7"/>
    </row>
    <row r="149" spans="10:27" x14ac:dyDescent="0.3">
      <c r="J149" s="7"/>
      <c r="K149" s="15"/>
      <c r="L149" s="15"/>
      <c r="M149" s="15"/>
      <c r="N149" s="15"/>
      <c r="Z149" s="9"/>
      <c r="AA149" s="7"/>
    </row>
    <row r="150" spans="10:27" x14ac:dyDescent="0.3">
      <c r="J150" s="7"/>
      <c r="K150" s="15"/>
      <c r="L150" s="15"/>
      <c r="M150" s="15"/>
      <c r="N150" s="15"/>
      <c r="Z150" s="9"/>
      <c r="AA150" s="7"/>
    </row>
    <row r="151" spans="10:27" x14ac:dyDescent="0.3">
      <c r="J151" s="7"/>
      <c r="K151" s="15"/>
      <c r="L151" s="15"/>
      <c r="M151" s="15"/>
      <c r="N151" s="15"/>
      <c r="Z151" s="9"/>
      <c r="AA151" s="7"/>
    </row>
    <row r="152" spans="10:27" x14ac:dyDescent="0.3">
      <c r="J152" s="7"/>
      <c r="K152" s="15"/>
      <c r="L152" s="15"/>
      <c r="M152" s="15"/>
      <c r="N152" s="15"/>
      <c r="Z152" s="9"/>
      <c r="AA152" s="7"/>
    </row>
    <row r="153" spans="10:27" x14ac:dyDescent="0.3">
      <c r="J153" s="7"/>
      <c r="K153" s="15"/>
      <c r="L153" s="15"/>
      <c r="M153" s="15"/>
      <c r="N153" s="15"/>
      <c r="Z153" s="9"/>
      <c r="AA153" s="7"/>
    </row>
    <row r="154" spans="10:27" x14ac:dyDescent="0.3">
      <c r="J154" s="7"/>
      <c r="K154" s="15"/>
      <c r="L154" s="15"/>
      <c r="M154" s="15"/>
      <c r="N154" s="15"/>
      <c r="Z154" s="9"/>
      <c r="AA154" s="7"/>
    </row>
    <row r="155" spans="10:27" x14ac:dyDescent="0.3">
      <c r="J155" s="7"/>
      <c r="K155" s="15"/>
      <c r="L155" s="15"/>
      <c r="M155" s="15"/>
      <c r="N155" s="15"/>
      <c r="Z155" s="9"/>
      <c r="AA155" s="7"/>
    </row>
    <row r="156" spans="10:27" x14ac:dyDescent="0.3">
      <c r="J156" s="7"/>
      <c r="K156" s="15"/>
      <c r="L156" s="15"/>
      <c r="M156" s="15"/>
      <c r="N156" s="15"/>
      <c r="Z156" s="9"/>
      <c r="AA156" s="7"/>
    </row>
    <row r="157" spans="10:27" x14ac:dyDescent="0.3">
      <c r="J157" s="7"/>
      <c r="K157" s="15"/>
      <c r="L157" s="15"/>
      <c r="M157" s="15"/>
      <c r="N157" s="15"/>
      <c r="Z157" s="9"/>
      <c r="AA157" s="7"/>
    </row>
    <row r="158" spans="10:27" x14ac:dyDescent="0.3">
      <c r="J158" s="7"/>
      <c r="K158" s="15"/>
      <c r="L158" s="15"/>
      <c r="M158" s="15"/>
      <c r="N158" s="15"/>
      <c r="Z158" s="9"/>
      <c r="AA158" s="7"/>
    </row>
    <row r="159" spans="10:27" x14ac:dyDescent="0.3">
      <c r="J159" s="7"/>
      <c r="K159" s="15"/>
      <c r="L159" s="15"/>
      <c r="M159" s="15"/>
      <c r="N159" s="15"/>
      <c r="Z159" s="9"/>
      <c r="AA159" s="7"/>
    </row>
    <row r="160" spans="10:27" x14ac:dyDescent="0.3">
      <c r="J160" s="7"/>
      <c r="K160" s="15"/>
      <c r="L160" s="15"/>
      <c r="M160" s="15"/>
      <c r="N160" s="15"/>
      <c r="Z160" s="9"/>
      <c r="AA160" s="7"/>
    </row>
    <row r="161" spans="10:27" x14ac:dyDescent="0.3">
      <c r="J161" s="7"/>
      <c r="K161" s="15"/>
      <c r="L161" s="15"/>
      <c r="M161" s="15"/>
      <c r="N161" s="15"/>
      <c r="Z161" s="9"/>
      <c r="AA161" s="7"/>
    </row>
    <row r="162" spans="10:27" x14ac:dyDescent="0.3">
      <c r="J162" s="7"/>
      <c r="K162" s="15"/>
      <c r="L162" s="15"/>
      <c r="M162" s="15"/>
      <c r="N162" s="15"/>
      <c r="Z162" s="9"/>
      <c r="AA162" s="7"/>
    </row>
    <row r="163" spans="10:27" x14ac:dyDescent="0.3">
      <c r="J163" s="7"/>
      <c r="K163" s="15"/>
      <c r="L163" s="15"/>
      <c r="M163" s="15"/>
      <c r="N163" s="15"/>
      <c r="Z163" s="9"/>
      <c r="AA163" s="7"/>
    </row>
    <row r="164" spans="10:27" x14ac:dyDescent="0.3">
      <c r="J164" s="7"/>
      <c r="K164" s="15"/>
      <c r="L164" s="15"/>
      <c r="M164" s="15"/>
      <c r="N164" s="15"/>
      <c r="Z164" s="9"/>
      <c r="AA164" s="7"/>
    </row>
    <row r="165" spans="10:27" x14ac:dyDescent="0.3">
      <c r="J165" s="7"/>
      <c r="K165" s="15"/>
      <c r="L165" s="15"/>
      <c r="M165" s="15"/>
      <c r="N165" s="15"/>
      <c r="Z165" s="9"/>
      <c r="AA165" s="7"/>
    </row>
    <row r="166" spans="10:27" x14ac:dyDescent="0.3">
      <c r="J166" s="7"/>
      <c r="K166" s="15"/>
      <c r="L166" s="15"/>
      <c r="M166" s="15"/>
      <c r="N166" s="15"/>
      <c r="Z166" s="9"/>
      <c r="AA166" s="7"/>
    </row>
    <row r="167" spans="10:27" x14ac:dyDescent="0.3">
      <c r="J167" s="7"/>
      <c r="K167" s="15"/>
      <c r="L167" s="15"/>
      <c r="M167" s="15"/>
      <c r="N167" s="15"/>
      <c r="Z167" s="9"/>
      <c r="AA167" s="7"/>
    </row>
    <row r="168" spans="10:27" x14ac:dyDescent="0.3">
      <c r="J168" s="7"/>
      <c r="K168" s="15"/>
      <c r="L168" s="15"/>
      <c r="M168" s="15"/>
      <c r="N168" s="15"/>
      <c r="Z168" s="9"/>
      <c r="AA168" s="7"/>
    </row>
    <row r="169" spans="10:27" x14ac:dyDescent="0.3">
      <c r="J169" s="7"/>
      <c r="K169" s="15"/>
      <c r="L169" s="15"/>
      <c r="M169" s="15"/>
      <c r="N169" s="15"/>
      <c r="Z169" s="9"/>
      <c r="AA169" s="7"/>
    </row>
    <row r="170" spans="10:27" x14ac:dyDescent="0.3">
      <c r="J170" s="7"/>
      <c r="K170" s="15"/>
      <c r="L170" s="15"/>
      <c r="M170" s="15"/>
      <c r="N170" s="15"/>
      <c r="Z170" s="9"/>
      <c r="AA170" s="7"/>
    </row>
    <row r="171" spans="10:27" x14ac:dyDescent="0.3">
      <c r="J171" s="7"/>
      <c r="K171" s="15"/>
      <c r="L171" s="15"/>
      <c r="M171" s="15"/>
      <c r="N171" s="15"/>
      <c r="Z171" s="9"/>
      <c r="AA171" s="7"/>
    </row>
    <row r="172" spans="10:27" x14ac:dyDescent="0.3">
      <c r="J172" s="7"/>
      <c r="K172" s="15"/>
      <c r="L172" s="15"/>
      <c r="M172" s="15"/>
      <c r="N172" s="15"/>
      <c r="Z172" s="9"/>
      <c r="AA172" s="7"/>
    </row>
    <row r="173" spans="10:27" x14ac:dyDescent="0.3">
      <c r="J173" s="7"/>
      <c r="K173" s="15"/>
      <c r="L173" s="15"/>
      <c r="M173" s="15"/>
      <c r="N173" s="15"/>
      <c r="Z173" s="9"/>
      <c r="AA173" s="7"/>
    </row>
    <row r="174" spans="10:27" x14ac:dyDescent="0.3">
      <c r="J174" s="7"/>
      <c r="K174" s="15"/>
      <c r="L174" s="15"/>
      <c r="M174" s="15"/>
      <c r="N174" s="15"/>
      <c r="Z174" s="9"/>
      <c r="AA174" s="7"/>
    </row>
    <row r="175" spans="10:27" x14ac:dyDescent="0.3">
      <c r="J175" s="7"/>
      <c r="K175" s="15"/>
      <c r="L175" s="15"/>
      <c r="M175" s="15"/>
      <c r="N175" s="15"/>
      <c r="Z175" s="9"/>
      <c r="AA175" s="7"/>
    </row>
    <row r="176" spans="10:27" x14ac:dyDescent="0.3">
      <c r="J176" s="7"/>
      <c r="K176" s="15"/>
      <c r="L176" s="15"/>
      <c r="M176" s="15"/>
      <c r="N176" s="15"/>
      <c r="Z176" s="9"/>
      <c r="AA176" s="7"/>
    </row>
    <row r="177" spans="10:27" x14ac:dyDescent="0.3">
      <c r="J177" s="7"/>
      <c r="K177" s="15"/>
      <c r="L177" s="15"/>
      <c r="M177" s="15"/>
      <c r="N177" s="15"/>
      <c r="Z177" s="9"/>
      <c r="AA177" s="7"/>
    </row>
    <row r="178" spans="10:27" x14ac:dyDescent="0.3">
      <c r="J178" s="7"/>
      <c r="K178" s="15"/>
      <c r="L178" s="15"/>
      <c r="M178" s="15"/>
      <c r="N178" s="15"/>
      <c r="Z178" s="9"/>
      <c r="AA178" s="7"/>
    </row>
    <row r="179" spans="10:27" x14ac:dyDescent="0.3">
      <c r="J179" s="7"/>
      <c r="K179" s="15"/>
      <c r="L179" s="15"/>
      <c r="M179" s="15"/>
      <c r="N179" s="15"/>
      <c r="Z179" s="9"/>
      <c r="AA179" s="7"/>
    </row>
    <row r="180" spans="10:27" x14ac:dyDescent="0.3">
      <c r="J180" s="7"/>
      <c r="K180" s="15"/>
      <c r="L180" s="15"/>
      <c r="M180" s="15"/>
      <c r="N180" s="15"/>
      <c r="Z180" s="9"/>
      <c r="AA180" s="7"/>
    </row>
    <row r="181" spans="10:27" x14ac:dyDescent="0.3">
      <c r="J181" s="7"/>
      <c r="K181" s="15"/>
      <c r="L181" s="15"/>
      <c r="M181" s="15"/>
      <c r="N181" s="15"/>
      <c r="Z181" s="9"/>
      <c r="AA181" s="7"/>
    </row>
    <row r="182" spans="10:27" x14ac:dyDescent="0.3">
      <c r="J182" s="7"/>
      <c r="K182" s="15"/>
      <c r="L182" s="15"/>
      <c r="M182" s="15"/>
      <c r="N182" s="15"/>
      <c r="Z182" s="9"/>
      <c r="AA182" s="7"/>
    </row>
    <row r="183" spans="10:27" x14ac:dyDescent="0.3">
      <c r="J183" s="7"/>
      <c r="K183" s="15"/>
      <c r="L183" s="15"/>
      <c r="M183" s="15"/>
      <c r="N183" s="15"/>
      <c r="Z183" s="9"/>
      <c r="AA183" s="7"/>
    </row>
    <row r="184" spans="10:27" x14ac:dyDescent="0.3">
      <c r="J184" s="7"/>
      <c r="K184" s="15"/>
      <c r="L184" s="15"/>
      <c r="M184" s="15"/>
      <c r="N184" s="15"/>
      <c r="Z184" s="9"/>
      <c r="AA184" s="7"/>
    </row>
    <row r="185" spans="10:27" x14ac:dyDescent="0.3">
      <c r="J185" s="7"/>
      <c r="K185" s="15"/>
      <c r="L185" s="15"/>
      <c r="M185" s="15"/>
      <c r="N185" s="15"/>
      <c r="Z185" s="9"/>
      <c r="AA185" s="7"/>
    </row>
    <row r="186" spans="10:27" x14ac:dyDescent="0.3">
      <c r="J186" s="7"/>
      <c r="K186" s="15"/>
      <c r="L186" s="15"/>
      <c r="M186" s="15"/>
      <c r="N186" s="15"/>
      <c r="Z186" s="9"/>
      <c r="AA186" s="7"/>
    </row>
    <row r="187" spans="10:27" x14ac:dyDescent="0.3">
      <c r="J187" s="7"/>
      <c r="K187" s="15"/>
      <c r="L187" s="15"/>
      <c r="M187" s="15"/>
      <c r="N187" s="15"/>
      <c r="Z187" s="9"/>
      <c r="AA187" s="7"/>
    </row>
    <row r="188" spans="10:27" x14ac:dyDescent="0.3">
      <c r="J188" s="7"/>
      <c r="K188" s="15"/>
      <c r="L188" s="15"/>
      <c r="M188" s="15"/>
      <c r="N188" s="15"/>
      <c r="Z188" s="9"/>
      <c r="AA188" s="7"/>
    </row>
    <row r="189" spans="10:27" x14ac:dyDescent="0.3">
      <c r="J189" s="7"/>
      <c r="K189" s="15"/>
      <c r="L189" s="15"/>
      <c r="M189" s="15"/>
      <c r="N189" s="15"/>
      <c r="Z189" s="9"/>
      <c r="AA189" s="7"/>
    </row>
    <row r="190" spans="10:27" x14ac:dyDescent="0.3">
      <c r="J190" s="7"/>
      <c r="K190" s="15"/>
      <c r="L190" s="15"/>
      <c r="M190" s="15"/>
      <c r="N190" s="15"/>
      <c r="Z190" s="9"/>
      <c r="AA190" s="7"/>
    </row>
    <row r="191" spans="10:27" x14ac:dyDescent="0.3">
      <c r="J191" s="7"/>
      <c r="K191" s="15"/>
      <c r="L191" s="15"/>
      <c r="M191" s="15"/>
      <c r="N191" s="15"/>
      <c r="Z191" s="9"/>
      <c r="AA191" s="7"/>
    </row>
    <row r="192" spans="10:27" x14ac:dyDescent="0.3">
      <c r="J192" s="7"/>
      <c r="K192" s="15"/>
      <c r="L192" s="15"/>
      <c r="M192" s="15"/>
      <c r="N192" s="15"/>
      <c r="Z192" s="9"/>
      <c r="AA192" s="7"/>
    </row>
    <row r="193" spans="10:27" x14ac:dyDescent="0.3">
      <c r="J193" s="7"/>
      <c r="K193" s="15"/>
      <c r="L193" s="15"/>
      <c r="M193" s="15"/>
      <c r="N193" s="15"/>
      <c r="Z193" s="9"/>
      <c r="AA193" s="7"/>
    </row>
    <row r="194" spans="10:27" x14ac:dyDescent="0.3">
      <c r="J194" s="7"/>
      <c r="K194" s="15"/>
      <c r="L194" s="15"/>
      <c r="M194" s="15"/>
      <c r="N194" s="15"/>
      <c r="Z194" s="9"/>
      <c r="AA194" s="7"/>
    </row>
    <row r="195" spans="10:27" x14ac:dyDescent="0.3">
      <c r="J195" s="7"/>
      <c r="K195" s="15"/>
      <c r="L195" s="15"/>
      <c r="M195" s="15"/>
      <c r="N195" s="15"/>
      <c r="Z195" s="9"/>
      <c r="AA195" s="7"/>
    </row>
    <row r="196" spans="10:27" x14ac:dyDescent="0.3">
      <c r="J196" s="7"/>
      <c r="K196" s="15"/>
      <c r="L196" s="15"/>
      <c r="M196" s="15"/>
      <c r="N196" s="15"/>
      <c r="Z196" s="9"/>
      <c r="AA196" s="7"/>
    </row>
    <row r="197" spans="10:27" x14ac:dyDescent="0.3">
      <c r="J197" s="7"/>
      <c r="K197" s="15"/>
      <c r="L197" s="15"/>
      <c r="M197" s="15"/>
      <c r="N197" s="15"/>
      <c r="Z197" s="9"/>
      <c r="AA197" s="7"/>
    </row>
    <row r="198" spans="10:27" x14ac:dyDescent="0.3">
      <c r="J198" s="7"/>
      <c r="K198" s="15"/>
      <c r="L198" s="15"/>
      <c r="M198" s="15"/>
      <c r="N198" s="15"/>
      <c r="Z198" s="9"/>
      <c r="AA198" s="7"/>
    </row>
    <row r="199" spans="10:27" x14ac:dyDescent="0.3">
      <c r="J199" s="7"/>
      <c r="K199" s="15"/>
      <c r="L199" s="15"/>
      <c r="M199" s="15"/>
      <c r="N199" s="15"/>
      <c r="Z199" s="9"/>
      <c r="AA199" s="7"/>
    </row>
    <row r="200" spans="10:27" x14ac:dyDescent="0.3">
      <c r="J200" s="7"/>
      <c r="K200" s="15"/>
      <c r="L200" s="15"/>
      <c r="M200" s="15"/>
      <c r="N200" s="15"/>
      <c r="Z200" s="9"/>
      <c r="AA200" s="7"/>
    </row>
    <row r="201" spans="10:27" x14ac:dyDescent="0.3">
      <c r="J201" s="7"/>
      <c r="K201" s="15"/>
      <c r="L201" s="15"/>
      <c r="M201" s="15"/>
      <c r="N201" s="15"/>
      <c r="Z201" s="9"/>
      <c r="AA201" s="7"/>
    </row>
    <row r="202" spans="10:27" x14ac:dyDescent="0.3">
      <c r="J202" s="7"/>
      <c r="K202" s="15"/>
      <c r="L202" s="15"/>
      <c r="M202" s="15"/>
      <c r="N202" s="15"/>
      <c r="Z202" s="9"/>
      <c r="AA202" s="7"/>
    </row>
    <row r="203" spans="10:27" x14ac:dyDescent="0.3">
      <c r="J203" s="7"/>
      <c r="K203" s="15"/>
      <c r="L203" s="15"/>
      <c r="M203" s="15"/>
      <c r="N203" s="15"/>
      <c r="Z203" s="9"/>
      <c r="AA203" s="7"/>
    </row>
    <row r="204" spans="10:27" x14ac:dyDescent="0.3">
      <c r="J204" s="7"/>
      <c r="K204" s="15"/>
      <c r="L204" s="15"/>
      <c r="M204" s="15"/>
      <c r="N204" s="15"/>
      <c r="Z204" s="9"/>
      <c r="AA204" s="7"/>
    </row>
    <row r="205" spans="10:27" x14ac:dyDescent="0.3">
      <c r="J205" s="7"/>
      <c r="K205" s="15"/>
      <c r="L205" s="15"/>
      <c r="M205" s="15"/>
      <c r="N205" s="15"/>
      <c r="Z205" s="9"/>
      <c r="AA205" s="7"/>
    </row>
    <row r="206" spans="10:27" x14ac:dyDescent="0.3">
      <c r="J206" s="7"/>
      <c r="K206" s="15"/>
      <c r="L206" s="15"/>
      <c r="M206" s="15"/>
      <c r="N206" s="15"/>
      <c r="Z206" s="9"/>
      <c r="AA206" s="7"/>
    </row>
    <row r="207" spans="10:27" x14ac:dyDescent="0.3">
      <c r="J207" s="7"/>
      <c r="K207" s="15"/>
      <c r="L207" s="15"/>
      <c r="M207" s="15"/>
      <c r="N207" s="15"/>
      <c r="Z207" s="9"/>
      <c r="AA207" s="7"/>
    </row>
    <row r="208" spans="10:27" x14ac:dyDescent="0.3">
      <c r="J208" s="7"/>
      <c r="K208" s="15"/>
      <c r="L208" s="15"/>
      <c r="M208" s="15"/>
      <c r="N208" s="15"/>
      <c r="Z208" s="9"/>
      <c r="AA208" s="7"/>
    </row>
    <row r="209" spans="10:27" x14ac:dyDescent="0.3">
      <c r="J209" s="7"/>
      <c r="K209" s="15"/>
      <c r="L209" s="15"/>
      <c r="M209" s="15"/>
      <c r="N209" s="15"/>
      <c r="Z209" s="9"/>
      <c r="AA209" s="7"/>
    </row>
    <row r="210" spans="10:27" x14ac:dyDescent="0.3">
      <c r="J210" s="7"/>
      <c r="K210" s="15"/>
      <c r="L210" s="15"/>
      <c r="M210" s="15"/>
      <c r="N210" s="15"/>
      <c r="Z210" s="9"/>
      <c r="AA210" s="7"/>
    </row>
    <row r="211" spans="10:27" x14ac:dyDescent="0.3">
      <c r="J211" s="7"/>
      <c r="K211" s="15"/>
      <c r="L211" s="15"/>
      <c r="M211" s="15"/>
      <c r="N211" s="15"/>
      <c r="Z211" s="9"/>
      <c r="AA211" s="7"/>
    </row>
    <row r="212" spans="10:27" x14ac:dyDescent="0.3">
      <c r="J212" s="7"/>
      <c r="K212" s="15"/>
      <c r="L212" s="15"/>
      <c r="M212" s="15"/>
      <c r="N212" s="15"/>
      <c r="Z212" s="9"/>
      <c r="AA212" s="7"/>
    </row>
    <row r="213" spans="10:27" x14ac:dyDescent="0.3">
      <c r="J213" s="7"/>
      <c r="K213" s="15"/>
      <c r="L213" s="15"/>
      <c r="M213" s="15"/>
      <c r="N213" s="15"/>
      <c r="Z213" s="9"/>
      <c r="AA213" s="7"/>
    </row>
    <row r="214" spans="10:27" x14ac:dyDescent="0.3">
      <c r="J214" s="7"/>
      <c r="K214" s="15"/>
      <c r="L214" s="15"/>
      <c r="M214" s="15"/>
      <c r="N214" s="15"/>
      <c r="Z214" s="9"/>
      <c r="AA214" s="7"/>
    </row>
    <row r="215" spans="10:27" x14ac:dyDescent="0.3">
      <c r="J215" s="7"/>
      <c r="K215" s="15"/>
      <c r="L215" s="15"/>
      <c r="M215" s="15"/>
      <c r="N215" s="15"/>
      <c r="Z215" s="9"/>
      <c r="AA215" s="7"/>
    </row>
    <row r="216" spans="10:27" x14ac:dyDescent="0.3">
      <c r="J216" s="7"/>
      <c r="K216" s="15"/>
      <c r="L216" s="15"/>
      <c r="M216" s="15"/>
      <c r="N216" s="15"/>
      <c r="Z216" s="9"/>
      <c r="AA216" s="7"/>
    </row>
    <row r="217" spans="10:27" x14ac:dyDescent="0.3">
      <c r="J217" s="7"/>
      <c r="K217" s="15"/>
      <c r="L217" s="15"/>
      <c r="M217" s="15"/>
      <c r="N217" s="15"/>
      <c r="Z217" s="9"/>
      <c r="AA217" s="7"/>
    </row>
    <row r="218" spans="10:27" x14ac:dyDescent="0.3">
      <c r="J218" s="7"/>
      <c r="K218" s="15"/>
      <c r="L218" s="15"/>
      <c r="M218" s="15"/>
      <c r="N218" s="15"/>
      <c r="Z218" s="9"/>
      <c r="AA218" s="7"/>
    </row>
    <row r="219" spans="10:27" x14ac:dyDescent="0.3">
      <c r="J219" s="7"/>
      <c r="K219" s="15"/>
      <c r="L219" s="15"/>
      <c r="M219" s="15"/>
      <c r="N219" s="15"/>
      <c r="Z219" s="9"/>
      <c r="AA219" s="7"/>
    </row>
    <row r="220" spans="10:27" x14ac:dyDescent="0.3">
      <c r="J220" s="7"/>
      <c r="K220" s="15"/>
      <c r="L220" s="15"/>
      <c r="M220" s="15"/>
      <c r="N220" s="15"/>
      <c r="Z220" s="9"/>
      <c r="AA220" s="7"/>
    </row>
    <row r="221" spans="10:27" x14ac:dyDescent="0.3">
      <c r="J221" s="7"/>
      <c r="K221" s="15"/>
      <c r="L221" s="15"/>
      <c r="M221" s="15"/>
      <c r="N221" s="15"/>
      <c r="Z221" s="9"/>
      <c r="AA221" s="7"/>
    </row>
    <row r="222" spans="10:27" x14ac:dyDescent="0.3">
      <c r="J222" s="7"/>
      <c r="K222" s="15"/>
      <c r="L222" s="15"/>
      <c r="M222" s="15"/>
      <c r="N222" s="15"/>
      <c r="Z222" s="9"/>
      <c r="AA222" s="7"/>
    </row>
    <row r="223" spans="10:27" x14ac:dyDescent="0.3">
      <c r="J223" s="7"/>
      <c r="K223" s="15"/>
      <c r="L223" s="15"/>
      <c r="M223" s="15"/>
      <c r="N223" s="15"/>
      <c r="Z223" s="9"/>
      <c r="AA223" s="7"/>
    </row>
    <row r="224" spans="10:27" x14ac:dyDescent="0.3">
      <c r="J224" s="7"/>
      <c r="K224" s="15"/>
      <c r="L224" s="15"/>
      <c r="M224" s="15"/>
      <c r="N224" s="15"/>
      <c r="Z224" s="9"/>
      <c r="AA224" s="7"/>
    </row>
    <row r="225" spans="10:27" x14ac:dyDescent="0.3">
      <c r="J225" s="7"/>
      <c r="K225" s="15"/>
      <c r="L225" s="15"/>
      <c r="M225" s="15"/>
      <c r="N225" s="15"/>
      <c r="Z225" s="9"/>
      <c r="AA225" s="7"/>
    </row>
    <row r="226" spans="10:27" x14ac:dyDescent="0.3">
      <c r="J226" s="7"/>
      <c r="K226" s="15"/>
      <c r="L226" s="15"/>
      <c r="M226" s="15"/>
      <c r="N226" s="15"/>
      <c r="Z226" s="9"/>
      <c r="AA226" s="7"/>
    </row>
    <row r="227" spans="10:27" x14ac:dyDescent="0.3">
      <c r="J227" s="7"/>
      <c r="K227" s="15"/>
      <c r="L227" s="15"/>
      <c r="M227" s="15"/>
      <c r="N227" s="15"/>
      <c r="Z227" s="9"/>
      <c r="AA227" s="7"/>
    </row>
    <row r="228" spans="10:27" x14ac:dyDescent="0.3">
      <c r="J228" s="7"/>
      <c r="K228" s="15"/>
      <c r="L228" s="15"/>
      <c r="M228" s="15"/>
      <c r="N228" s="15"/>
      <c r="Z228" s="9"/>
      <c r="AA228" s="7"/>
    </row>
    <row r="229" spans="10:27" x14ac:dyDescent="0.3">
      <c r="J229" s="7"/>
      <c r="K229" s="15"/>
      <c r="L229" s="15"/>
      <c r="M229" s="15"/>
      <c r="N229" s="15"/>
      <c r="Z229" s="9"/>
      <c r="AA229" s="7"/>
    </row>
    <row r="230" spans="10:27" x14ac:dyDescent="0.3">
      <c r="J230" s="7"/>
      <c r="K230" s="15"/>
      <c r="L230" s="15"/>
      <c r="M230" s="15"/>
      <c r="N230" s="15"/>
      <c r="Z230" s="9"/>
      <c r="AA230" s="7"/>
    </row>
    <row r="231" spans="10:27" x14ac:dyDescent="0.3">
      <c r="J231" s="7"/>
      <c r="K231" s="15"/>
      <c r="L231" s="15"/>
      <c r="M231" s="15"/>
      <c r="N231" s="15"/>
      <c r="Z231" s="9"/>
      <c r="AA231" s="7"/>
    </row>
    <row r="232" spans="10:27" x14ac:dyDescent="0.3">
      <c r="J232" s="7"/>
      <c r="K232" s="15"/>
      <c r="L232" s="15"/>
      <c r="M232" s="15"/>
      <c r="N232" s="15"/>
      <c r="Z232" s="9"/>
      <c r="AA232" s="7"/>
    </row>
    <row r="233" spans="10:27" x14ac:dyDescent="0.3">
      <c r="J233" s="7"/>
      <c r="K233" s="15"/>
      <c r="L233" s="15"/>
      <c r="M233" s="15"/>
      <c r="N233" s="15"/>
      <c r="Z233" s="9"/>
      <c r="AA233" s="7"/>
    </row>
    <row r="234" spans="10:27" x14ac:dyDescent="0.3">
      <c r="J234" s="7"/>
      <c r="K234" s="15"/>
      <c r="L234" s="15"/>
      <c r="M234" s="15"/>
      <c r="N234" s="15"/>
      <c r="Z234" s="9"/>
      <c r="AA234" s="7"/>
    </row>
    <row r="235" spans="10:27" x14ac:dyDescent="0.3">
      <c r="J235" s="7"/>
      <c r="K235" s="15"/>
      <c r="L235" s="15"/>
      <c r="M235" s="15"/>
      <c r="N235" s="15"/>
      <c r="Z235" s="9"/>
      <c r="AA235" s="7"/>
    </row>
    <row r="236" spans="10:27" x14ac:dyDescent="0.3">
      <c r="J236" s="7"/>
      <c r="K236" s="15"/>
      <c r="L236" s="15"/>
      <c r="M236" s="15"/>
      <c r="N236" s="15"/>
      <c r="Z236" s="9"/>
      <c r="AA236" s="7"/>
    </row>
    <row r="237" spans="10:27" x14ac:dyDescent="0.3">
      <c r="J237" s="7"/>
      <c r="K237" s="15"/>
      <c r="L237" s="15"/>
      <c r="M237" s="15"/>
      <c r="N237" s="15"/>
      <c r="Z237" s="9"/>
      <c r="AA237" s="7"/>
    </row>
    <row r="238" spans="10:27" x14ac:dyDescent="0.3">
      <c r="J238" s="7"/>
      <c r="K238" s="15"/>
      <c r="L238" s="15"/>
      <c r="M238" s="15"/>
      <c r="N238" s="15"/>
      <c r="Z238" s="9"/>
      <c r="AA238" s="7"/>
    </row>
    <row r="239" spans="10:27" x14ac:dyDescent="0.3">
      <c r="J239" s="7"/>
      <c r="K239" s="15"/>
      <c r="L239" s="15"/>
      <c r="M239" s="15"/>
      <c r="N239" s="15"/>
      <c r="Z239" s="9"/>
      <c r="AA239" s="7"/>
    </row>
    <row r="240" spans="10:27" x14ac:dyDescent="0.3">
      <c r="J240" s="7"/>
      <c r="K240" s="15"/>
      <c r="L240" s="15"/>
      <c r="M240" s="15"/>
      <c r="N240" s="15"/>
      <c r="Z240" s="9"/>
      <c r="AA240" s="7"/>
    </row>
    <row r="241" spans="10:27" x14ac:dyDescent="0.3">
      <c r="J241" s="7"/>
      <c r="K241" s="15"/>
      <c r="L241" s="15"/>
      <c r="M241" s="15"/>
      <c r="N241" s="15"/>
      <c r="Z241" s="9"/>
      <c r="AA241" s="7"/>
    </row>
    <row r="242" spans="10:27" x14ac:dyDescent="0.3">
      <c r="J242" s="7"/>
      <c r="K242" s="15"/>
      <c r="L242" s="15"/>
      <c r="M242" s="15"/>
      <c r="N242" s="15"/>
      <c r="Z242" s="9"/>
      <c r="AA242" s="7"/>
    </row>
    <row r="243" spans="10:27" x14ac:dyDescent="0.3">
      <c r="J243" s="7"/>
      <c r="K243" s="15"/>
      <c r="L243" s="15"/>
      <c r="M243" s="15"/>
      <c r="N243" s="15"/>
      <c r="Z243" s="9"/>
      <c r="AA243" s="7"/>
    </row>
    <row r="244" spans="10:27" x14ac:dyDescent="0.3">
      <c r="J244" s="7"/>
      <c r="K244" s="15"/>
      <c r="L244" s="15"/>
      <c r="M244" s="15"/>
      <c r="N244" s="15"/>
      <c r="Z244" s="9"/>
      <c r="AA244" s="7"/>
    </row>
    <row r="245" spans="10:27" x14ac:dyDescent="0.3">
      <c r="J245" s="7"/>
      <c r="K245" s="15"/>
      <c r="L245" s="15"/>
      <c r="M245" s="15"/>
      <c r="N245" s="15"/>
      <c r="Z245" s="9"/>
      <c r="AA245" s="7"/>
    </row>
    <row r="246" spans="10:27" x14ac:dyDescent="0.3">
      <c r="J246" s="7"/>
      <c r="K246" s="15"/>
      <c r="L246" s="15"/>
      <c r="M246" s="15"/>
      <c r="N246" s="15"/>
      <c r="Z246" s="9"/>
      <c r="AA246" s="7"/>
    </row>
    <row r="247" spans="10:27" x14ac:dyDescent="0.3">
      <c r="J247" s="7"/>
      <c r="K247" s="15"/>
      <c r="L247" s="15"/>
      <c r="M247" s="15"/>
      <c r="N247" s="15"/>
      <c r="Z247" s="9"/>
      <c r="AA247" s="7"/>
    </row>
    <row r="248" spans="10:27" x14ac:dyDescent="0.3">
      <c r="J248" s="7"/>
      <c r="K248" s="15"/>
      <c r="L248" s="15"/>
      <c r="M248" s="15"/>
      <c r="N248" s="15"/>
      <c r="Z248" s="9"/>
      <c r="AA248" s="7"/>
    </row>
    <row r="249" spans="10:27" x14ac:dyDescent="0.3">
      <c r="J249" s="7"/>
      <c r="K249" s="15"/>
      <c r="L249" s="15"/>
      <c r="M249" s="15"/>
      <c r="N249" s="15"/>
      <c r="Z249" s="9"/>
      <c r="AA249" s="7"/>
    </row>
    <row r="250" spans="10:27" x14ac:dyDescent="0.3">
      <c r="J250" s="7"/>
      <c r="K250" s="15"/>
      <c r="L250" s="15"/>
      <c r="M250" s="15"/>
      <c r="N250" s="15"/>
      <c r="Z250" s="9"/>
      <c r="AA250" s="7"/>
    </row>
    <row r="251" spans="10:27" x14ac:dyDescent="0.3">
      <c r="J251" s="7"/>
      <c r="K251" s="15"/>
      <c r="L251" s="15"/>
      <c r="M251" s="15"/>
      <c r="N251" s="15"/>
      <c r="Z251" s="9"/>
      <c r="AA251" s="7"/>
    </row>
    <row r="252" spans="10:27" x14ac:dyDescent="0.3">
      <c r="J252" s="7"/>
      <c r="K252" s="15"/>
      <c r="L252" s="15"/>
      <c r="M252" s="15"/>
      <c r="N252" s="15"/>
      <c r="Z252" s="9"/>
      <c r="AA252" s="7"/>
    </row>
    <row r="253" spans="10:27" x14ac:dyDescent="0.3">
      <c r="J253" s="7"/>
      <c r="K253" s="15"/>
      <c r="L253" s="15"/>
      <c r="M253" s="15"/>
      <c r="N253" s="15"/>
      <c r="Z253" s="9"/>
      <c r="AA253" s="7"/>
    </row>
    <row r="254" spans="10:27" x14ac:dyDescent="0.3">
      <c r="J254" s="7"/>
      <c r="K254" s="15"/>
      <c r="L254" s="15"/>
      <c r="M254" s="15"/>
      <c r="N254" s="15"/>
      <c r="Z254" s="9"/>
      <c r="AA254" s="7"/>
    </row>
    <row r="255" spans="10:27" x14ac:dyDescent="0.3">
      <c r="J255" s="7"/>
      <c r="K255" s="15"/>
      <c r="L255" s="15"/>
      <c r="M255" s="15"/>
      <c r="N255" s="15"/>
      <c r="Z255" s="9"/>
      <c r="AA255" s="7"/>
    </row>
    <row r="256" spans="10:27" x14ac:dyDescent="0.3">
      <c r="J256" s="7"/>
      <c r="K256" s="15"/>
      <c r="L256" s="15"/>
      <c r="M256" s="15"/>
      <c r="N256" s="15"/>
      <c r="Z256" s="9"/>
      <c r="AA256" s="7"/>
    </row>
    <row r="257" spans="10:27" x14ac:dyDescent="0.3">
      <c r="J257" s="7"/>
      <c r="K257" s="15"/>
      <c r="L257" s="15"/>
      <c r="M257" s="15"/>
      <c r="N257" s="15"/>
      <c r="Z257" s="9"/>
      <c r="AA257" s="7"/>
    </row>
    <row r="258" spans="10:27" x14ac:dyDescent="0.3">
      <c r="J258" s="7"/>
      <c r="K258" s="15"/>
      <c r="L258" s="15"/>
      <c r="M258" s="15"/>
      <c r="N258" s="15"/>
      <c r="Z258" s="9"/>
      <c r="AA258" s="7"/>
    </row>
    <row r="259" spans="10:27" x14ac:dyDescent="0.3">
      <c r="J259" s="7"/>
      <c r="K259" s="15"/>
      <c r="L259" s="15"/>
      <c r="M259" s="15"/>
      <c r="N259" s="15"/>
      <c r="Z259" s="9"/>
      <c r="AA259" s="7"/>
    </row>
    <row r="260" spans="10:27" x14ac:dyDescent="0.3">
      <c r="J260" s="7"/>
      <c r="K260" s="15"/>
      <c r="L260" s="15"/>
      <c r="M260" s="15"/>
      <c r="N260" s="15"/>
      <c r="Z260" s="9"/>
      <c r="AA260" s="7"/>
    </row>
    <row r="261" spans="10:27" x14ac:dyDescent="0.3">
      <c r="J261" s="7"/>
      <c r="K261" s="15"/>
      <c r="L261" s="15"/>
      <c r="M261" s="15"/>
      <c r="N261" s="15"/>
      <c r="Z261" s="9"/>
      <c r="AA261" s="7"/>
    </row>
    <row r="262" spans="10:27" x14ac:dyDescent="0.3">
      <c r="J262" s="7"/>
      <c r="K262" s="15"/>
      <c r="L262" s="15"/>
      <c r="M262" s="15"/>
      <c r="N262" s="15"/>
      <c r="Z262" s="9"/>
      <c r="AA262" s="7"/>
    </row>
    <row r="263" spans="10:27" x14ac:dyDescent="0.3">
      <c r="J263" s="7"/>
      <c r="K263" s="15"/>
      <c r="L263" s="15"/>
      <c r="M263" s="15"/>
      <c r="N263" s="15"/>
      <c r="Z263" s="9"/>
      <c r="AA263" s="7"/>
    </row>
    <row r="264" spans="10:27" x14ac:dyDescent="0.3">
      <c r="J264" s="7"/>
      <c r="K264" s="15"/>
      <c r="L264" s="15"/>
      <c r="M264" s="15"/>
      <c r="N264" s="15"/>
      <c r="Z264" s="9"/>
      <c r="AA264" s="7"/>
    </row>
    <row r="265" spans="10:27" x14ac:dyDescent="0.3">
      <c r="J265" s="7"/>
      <c r="K265" s="15"/>
      <c r="L265" s="15"/>
      <c r="M265" s="15"/>
      <c r="N265" s="15"/>
      <c r="Z265" s="9"/>
      <c r="AA265" s="7"/>
    </row>
    <row r="266" spans="10:27" x14ac:dyDescent="0.3">
      <c r="J266" s="7"/>
      <c r="K266" s="15"/>
      <c r="L266" s="15"/>
      <c r="M266" s="15"/>
      <c r="N266" s="15"/>
      <c r="Z266" s="9"/>
      <c r="AA266" s="7"/>
    </row>
    <row r="267" spans="10:27" x14ac:dyDescent="0.3">
      <c r="J267" s="7"/>
      <c r="K267" s="15"/>
      <c r="L267" s="15"/>
      <c r="M267" s="15"/>
      <c r="N267" s="15"/>
      <c r="Z267" s="9"/>
      <c r="AA267" s="7"/>
    </row>
    <row r="268" spans="10:27" x14ac:dyDescent="0.3">
      <c r="J268" s="7"/>
      <c r="K268" s="15"/>
      <c r="L268" s="15"/>
      <c r="M268" s="15"/>
      <c r="N268" s="15"/>
      <c r="Z268" s="9"/>
      <c r="AA268" s="7"/>
    </row>
    <row r="269" spans="10:27" x14ac:dyDescent="0.3">
      <c r="J269" s="7"/>
      <c r="K269" s="15"/>
      <c r="L269" s="15"/>
      <c r="M269" s="15"/>
      <c r="N269" s="15"/>
      <c r="Z269" s="9"/>
      <c r="AA269" s="7"/>
    </row>
    <row r="270" spans="10:27" x14ac:dyDescent="0.3">
      <c r="J270" s="7"/>
      <c r="K270" s="15"/>
      <c r="L270" s="15"/>
      <c r="M270" s="15"/>
      <c r="N270" s="15"/>
      <c r="Z270" s="9"/>
      <c r="AA270" s="7"/>
    </row>
    <row r="271" spans="10:27" x14ac:dyDescent="0.3">
      <c r="J271" s="7"/>
      <c r="K271" s="15"/>
      <c r="L271" s="15"/>
      <c r="M271" s="15"/>
      <c r="N271" s="15"/>
      <c r="Z271" s="9"/>
      <c r="AA271" s="7"/>
    </row>
    <row r="272" spans="10:27" x14ac:dyDescent="0.3">
      <c r="J272" s="7"/>
      <c r="K272" s="15"/>
      <c r="L272" s="15"/>
      <c r="M272" s="15"/>
      <c r="N272" s="15"/>
      <c r="Z272" s="9"/>
      <c r="AA272" s="7"/>
    </row>
    <row r="273" spans="10:27" x14ac:dyDescent="0.3">
      <c r="J273" s="7"/>
      <c r="K273" s="15"/>
      <c r="L273" s="15"/>
      <c r="M273" s="15"/>
      <c r="N273" s="15"/>
      <c r="Z273" s="9"/>
      <c r="AA273" s="7"/>
    </row>
    <row r="274" spans="10:27" x14ac:dyDescent="0.3">
      <c r="J274" s="7"/>
      <c r="K274" s="15"/>
      <c r="L274" s="15"/>
      <c r="M274" s="15"/>
      <c r="N274" s="15"/>
      <c r="Z274" s="9"/>
      <c r="AA274" s="7"/>
    </row>
    <row r="275" spans="10:27" x14ac:dyDescent="0.3">
      <c r="J275" s="7"/>
      <c r="K275" s="15"/>
      <c r="L275" s="15"/>
      <c r="M275" s="15"/>
      <c r="N275" s="15"/>
      <c r="Z275" s="9"/>
      <c r="AA275" s="7"/>
    </row>
    <row r="276" spans="10:27" x14ac:dyDescent="0.3">
      <c r="J276" s="7"/>
      <c r="K276" s="15"/>
      <c r="L276" s="15"/>
      <c r="M276" s="15"/>
      <c r="N276" s="15"/>
      <c r="Z276" s="9"/>
      <c r="AA276" s="7"/>
    </row>
    <row r="277" spans="10:27" x14ac:dyDescent="0.3">
      <c r="J277" s="7"/>
      <c r="K277" s="15"/>
      <c r="L277" s="15"/>
      <c r="M277" s="15"/>
      <c r="N277" s="15"/>
      <c r="Z277" s="9"/>
      <c r="AA277" s="7"/>
    </row>
    <row r="278" spans="10:27" x14ac:dyDescent="0.3">
      <c r="J278" s="7"/>
      <c r="K278" s="15"/>
      <c r="L278" s="15"/>
      <c r="M278" s="15"/>
      <c r="N278" s="15"/>
      <c r="Z278" s="9"/>
      <c r="AA278" s="7"/>
    </row>
    <row r="279" spans="10:27" x14ac:dyDescent="0.3">
      <c r="J279" s="7"/>
      <c r="K279" s="15"/>
      <c r="L279" s="15"/>
      <c r="M279" s="15"/>
      <c r="N279" s="15"/>
      <c r="Z279" s="9"/>
      <c r="AA279" s="7"/>
    </row>
    <row r="280" spans="10:27" x14ac:dyDescent="0.3">
      <c r="J280" s="7"/>
      <c r="K280" s="15"/>
      <c r="L280" s="15"/>
      <c r="M280" s="15"/>
      <c r="N280" s="15"/>
      <c r="Z280" s="9"/>
      <c r="AA280" s="7"/>
    </row>
    <row r="281" spans="10:27" x14ac:dyDescent="0.3">
      <c r="J281" s="7"/>
      <c r="K281" s="15"/>
      <c r="L281" s="15"/>
      <c r="M281" s="15"/>
      <c r="N281" s="15"/>
      <c r="Z281" s="9"/>
      <c r="AA281" s="7"/>
    </row>
    <row r="282" spans="10:27" x14ac:dyDescent="0.3">
      <c r="J282" s="7"/>
      <c r="K282" s="15"/>
      <c r="L282" s="15"/>
      <c r="M282" s="15"/>
      <c r="N282" s="15"/>
      <c r="Z282" s="9"/>
      <c r="AA282" s="7"/>
    </row>
    <row r="283" spans="10:27" x14ac:dyDescent="0.3">
      <c r="J283" s="7"/>
      <c r="K283" s="15"/>
      <c r="L283" s="15"/>
      <c r="M283" s="15"/>
      <c r="N283" s="15"/>
      <c r="Z283" s="9"/>
      <c r="AA283" s="7"/>
    </row>
    <row r="284" spans="10:27" x14ac:dyDescent="0.3">
      <c r="J284" s="7"/>
      <c r="K284" s="15"/>
      <c r="L284" s="15"/>
      <c r="M284" s="15"/>
      <c r="N284" s="15"/>
      <c r="Z284" s="9"/>
      <c r="AA284" s="7"/>
    </row>
    <row r="285" spans="10:27" x14ac:dyDescent="0.3">
      <c r="J285" s="7"/>
      <c r="K285" s="15"/>
      <c r="L285" s="15"/>
      <c r="M285" s="15"/>
      <c r="N285" s="15"/>
      <c r="Z285" s="9"/>
      <c r="AA285" s="7"/>
    </row>
    <row r="286" spans="10:27" x14ac:dyDescent="0.3">
      <c r="J286" s="7"/>
      <c r="K286" s="15"/>
      <c r="L286" s="15"/>
      <c r="M286" s="15"/>
      <c r="N286" s="15"/>
      <c r="Z286" s="9"/>
      <c r="AA286" s="7"/>
    </row>
    <row r="287" spans="10:27" x14ac:dyDescent="0.3">
      <c r="J287" s="7"/>
      <c r="K287" s="15"/>
      <c r="L287" s="15"/>
      <c r="M287" s="15"/>
      <c r="N287" s="15"/>
      <c r="Z287" s="9"/>
      <c r="AA287" s="7"/>
    </row>
    <row r="288" spans="10:27" x14ac:dyDescent="0.3">
      <c r="J288" s="7"/>
      <c r="K288" s="15"/>
      <c r="L288" s="15"/>
      <c r="M288" s="15"/>
      <c r="N288" s="15"/>
      <c r="Z288" s="9"/>
      <c r="AA288" s="7"/>
    </row>
    <row r="289" spans="10:27" x14ac:dyDescent="0.3">
      <c r="J289" s="7"/>
      <c r="K289" s="15"/>
      <c r="L289" s="15"/>
      <c r="M289" s="15"/>
      <c r="N289" s="15"/>
      <c r="Z289" s="9"/>
      <c r="AA289" s="7"/>
    </row>
    <row r="290" spans="10:27" x14ac:dyDescent="0.3">
      <c r="J290" s="7"/>
      <c r="K290" s="15"/>
      <c r="L290" s="15"/>
      <c r="M290" s="15"/>
      <c r="N290" s="15"/>
      <c r="Z290" s="9"/>
      <c r="AA290" s="7"/>
    </row>
    <row r="291" spans="10:27" x14ac:dyDescent="0.3">
      <c r="J291" s="7"/>
      <c r="K291" s="15"/>
      <c r="L291" s="15"/>
      <c r="M291" s="15"/>
      <c r="N291" s="15"/>
      <c r="Z291" s="9"/>
      <c r="AA291" s="7"/>
    </row>
    <row r="292" spans="10:27" x14ac:dyDescent="0.3">
      <c r="J292" s="7"/>
      <c r="K292" s="15"/>
      <c r="L292" s="15"/>
      <c r="M292" s="15"/>
      <c r="N292" s="15"/>
      <c r="Z292" s="9"/>
      <c r="AA292" s="7"/>
    </row>
    <row r="293" spans="10:27" x14ac:dyDescent="0.3">
      <c r="J293" s="7"/>
      <c r="K293" s="15"/>
      <c r="L293" s="15"/>
      <c r="M293" s="15"/>
      <c r="N293" s="15"/>
      <c r="Z293" s="9"/>
      <c r="AA293" s="7"/>
    </row>
    <row r="294" spans="10:27" x14ac:dyDescent="0.3">
      <c r="J294" s="7"/>
      <c r="K294" s="15"/>
      <c r="L294" s="15"/>
      <c r="M294" s="15"/>
      <c r="N294" s="15"/>
      <c r="Z294" s="9"/>
      <c r="AA294" s="7"/>
    </row>
    <row r="295" spans="10:27" x14ac:dyDescent="0.3">
      <c r="J295" s="7"/>
      <c r="K295" s="15"/>
      <c r="L295" s="15"/>
      <c r="M295" s="15"/>
      <c r="N295" s="15"/>
      <c r="Z295" s="9"/>
      <c r="AA295" s="7"/>
    </row>
    <row r="296" spans="10:27" x14ac:dyDescent="0.3">
      <c r="J296" s="7"/>
      <c r="K296" s="15"/>
      <c r="L296" s="15"/>
      <c r="M296" s="15"/>
      <c r="N296" s="15"/>
      <c r="Z296" s="9"/>
      <c r="AA296" s="7"/>
    </row>
    <row r="297" spans="10:27" x14ac:dyDescent="0.3">
      <c r="J297" s="7"/>
      <c r="K297" s="15"/>
      <c r="L297" s="15"/>
      <c r="M297" s="15"/>
      <c r="N297" s="15"/>
      <c r="Z297" s="9"/>
      <c r="AA297" s="7"/>
    </row>
    <row r="298" spans="10:27" x14ac:dyDescent="0.3">
      <c r="J298" s="7"/>
      <c r="K298" s="15"/>
      <c r="L298" s="15"/>
      <c r="M298" s="15"/>
      <c r="N298" s="15"/>
      <c r="Z298" s="9"/>
      <c r="AA298" s="7"/>
    </row>
    <row r="299" spans="10:27" x14ac:dyDescent="0.3">
      <c r="J299" s="7"/>
      <c r="K299" s="15"/>
      <c r="L299" s="15"/>
      <c r="M299" s="15"/>
      <c r="N299" s="15"/>
      <c r="Z299" s="9"/>
      <c r="AA299" s="7"/>
    </row>
    <row r="300" spans="10:27" x14ac:dyDescent="0.3">
      <c r="J300" s="7"/>
      <c r="K300" s="15"/>
      <c r="L300" s="15"/>
      <c r="M300" s="15"/>
      <c r="N300" s="15"/>
      <c r="Z300" s="9"/>
      <c r="AA300" s="7"/>
    </row>
    <row r="301" spans="10:27" x14ac:dyDescent="0.3">
      <c r="J301" s="7"/>
      <c r="K301" s="15"/>
      <c r="L301" s="15"/>
      <c r="M301" s="15"/>
      <c r="N301" s="15"/>
      <c r="Z301" s="9"/>
      <c r="AA301" s="7"/>
    </row>
    <row r="302" spans="10:27" x14ac:dyDescent="0.3">
      <c r="J302" s="7"/>
      <c r="K302" s="15"/>
      <c r="L302" s="15"/>
      <c r="M302" s="15"/>
      <c r="N302" s="15"/>
      <c r="Z302" s="9"/>
      <c r="AA302" s="7"/>
    </row>
    <row r="303" spans="10:27" x14ac:dyDescent="0.3">
      <c r="J303" s="7"/>
      <c r="K303" s="15"/>
      <c r="L303" s="15"/>
      <c r="M303" s="15"/>
      <c r="N303" s="15"/>
      <c r="Z303" s="9"/>
      <c r="AA303" s="7"/>
    </row>
    <row r="304" spans="10:27" x14ac:dyDescent="0.3">
      <c r="J304" s="7"/>
      <c r="K304" s="15"/>
      <c r="L304" s="15"/>
      <c r="M304" s="15"/>
      <c r="N304" s="15"/>
      <c r="Z304" s="9"/>
      <c r="AA304" s="7"/>
    </row>
    <row r="305" spans="10:27" x14ac:dyDescent="0.3">
      <c r="J305" s="7"/>
      <c r="K305" s="15"/>
      <c r="L305" s="15"/>
      <c r="M305" s="15"/>
      <c r="N305" s="15"/>
      <c r="Z305" s="9"/>
      <c r="AA305" s="7"/>
    </row>
    <row r="306" spans="10:27" x14ac:dyDescent="0.3">
      <c r="J306" s="7"/>
      <c r="K306" s="15"/>
      <c r="L306" s="15"/>
      <c r="M306" s="15"/>
      <c r="N306" s="15"/>
      <c r="Z306" s="9"/>
      <c r="AA306" s="7"/>
    </row>
    <row r="307" spans="10:27" x14ac:dyDescent="0.3">
      <c r="J307" s="7"/>
      <c r="K307" s="15"/>
      <c r="L307" s="15"/>
      <c r="M307" s="15"/>
      <c r="N307" s="15"/>
      <c r="Z307" s="9"/>
      <c r="AA307" s="7"/>
    </row>
    <row r="308" spans="10:27" x14ac:dyDescent="0.3">
      <c r="J308" s="7"/>
      <c r="K308" s="15"/>
      <c r="L308" s="15"/>
      <c r="M308" s="15"/>
      <c r="N308" s="15"/>
      <c r="Z308" s="9"/>
      <c r="AA308" s="7"/>
    </row>
    <row r="309" spans="10:27" x14ac:dyDescent="0.3">
      <c r="J309" s="7"/>
      <c r="K309" s="15"/>
      <c r="L309" s="15"/>
      <c r="M309" s="15"/>
      <c r="N309" s="15"/>
      <c r="Z309" s="9"/>
      <c r="AA309" s="7"/>
    </row>
    <row r="310" spans="10:27" x14ac:dyDescent="0.3">
      <c r="J310" s="7"/>
      <c r="K310" s="15"/>
      <c r="L310" s="15"/>
      <c r="M310" s="15"/>
      <c r="N310" s="15"/>
      <c r="Z310" s="9"/>
      <c r="AA310" s="7"/>
    </row>
    <row r="311" spans="10:27" x14ac:dyDescent="0.3">
      <c r="J311" s="7"/>
      <c r="K311" s="15"/>
      <c r="L311" s="15"/>
      <c r="M311" s="15"/>
      <c r="N311" s="15"/>
      <c r="Z311" s="9"/>
      <c r="AA311" s="7"/>
    </row>
    <row r="312" spans="10:27" x14ac:dyDescent="0.3">
      <c r="J312" s="7"/>
      <c r="K312" s="15"/>
      <c r="L312" s="15"/>
      <c r="M312" s="15"/>
      <c r="N312" s="15"/>
      <c r="Z312" s="9"/>
      <c r="AA312" s="7"/>
    </row>
    <row r="313" spans="10:27" x14ac:dyDescent="0.3">
      <c r="J313" s="7"/>
      <c r="K313" s="15"/>
      <c r="L313" s="15"/>
      <c r="M313" s="15"/>
      <c r="N313" s="15"/>
      <c r="Z313" s="9"/>
      <c r="AA313" s="7"/>
    </row>
    <row r="314" spans="10:27" x14ac:dyDescent="0.3">
      <c r="J314" s="7"/>
      <c r="K314" s="15"/>
      <c r="L314" s="15"/>
      <c r="M314" s="15"/>
      <c r="N314" s="15"/>
      <c r="Z314" s="9"/>
      <c r="AA314" s="7"/>
    </row>
    <row r="315" spans="10:27" x14ac:dyDescent="0.3">
      <c r="J315" s="7"/>
      <c r="K315" s="15"/>
      <c r="L315" s="15"/>
      <c r="M315" s="15"/>
      <c r="N315" s="15"/>
      <c r="Z315" s="9"/>
      <c r="AA315" s="7"/>
    </row>
    <row r="316" spans="10:27" x14ac:dyDescent="0.3">
      <c r="J316" s="7"/>
      <c r="K316" s="15"/>
      <c r="L316" s="15"/>
      <c r="M316" s="15"/>
      <c r="N316" s="15"/>
      <c r="Z316" s="9"/>
      <c r="AA316" s="7"/>
    </row>
    <row r="317" spans="10:27" x14ac:dyDescent="0.3">
      <c r="J317" s="7"/>
      <c r="K317" s="15"/>
      <c r="L317" s="15"/>
      <c r="M317" s="15"/>
      <c r="N317" s="15"/>
      <c r="Z317" s="9"/>
      <c r="AA317" s="7"/>
    </row>
    <row r="318" spans="10:27" x14ac:dyDescent="0.3">
      <c r="J318" s="7"/>
      <c r="K318" s="15"/>
      <c r="L318" s="15"/>
      <c r="M318" s="15"/>
      <c r="N318" s="15"/>
      <c r="Z318" s="9"/>
      <c r="AA318" s="7"/>
    </row>
    <row r="319" spans="10:27" x14ac:dyDescent="0.3">
      <c r="J319" s="7"/>
      <c r="K319" s="15"/>
      <c r="L319" s="15"/>
      <c r="M319" s="15"/>
      <c r="N319" s="15"/>
      <c r="Z319" s="9"/>
      <c r="AA319" s="7"/>
    </row>
    <row r="320" spans="10:27" x14ac:dyDescent="0.3">
      <c r="J320" s="7"/>
      <c r="K320" s="15"/>
      <c r="L320" s="15"/>
      <c r="M320" s="15"/>
      <c r="N320" s="15"/>
      <c r="Z320" s="9"/>
      <c r="AA320" s="7"/>
    </row>
    <row r="321" spans="10:27" x14ac:dyDescent="0.3">
      <c r="J321" s="7"/>
      <c r="K321" s="15"/>
      <c r="L321" s="15"/>
      <c r="M321" s="15"/>
      <c r="N321" s="15"/>
      <c r="Z321" s="9"/>
      <c r="AA321" s="7"/>
    </row>
    <row r="322" spans="10:27" x14ac:dyDescent="0.3">
      <c r="J322" s="7"/>
      <c r="K322" s="15"/>
      <c r="L322" s="15"/>
      <c r="M322" s="15"/>
      <c r="N322" s="15"/>
      <c r="Z322" s="9"/>
      <c r="AA322" s="7"/>
    </row>
    <row r="323" spans="10:27" x14ac:dyDescent="0.3">
      <c r="J323" s="7"/>
      <c r="K323" s="15"/>
      <c r="L323" s="15"/>
      <c r="M323" s="15"/>
      <c r="N323" s="15"/>
      <c r="Z323" s="9"/>
      <c r="AA323" s="7"/>
    </row>
    <row r="324" spans="10:27" x14ac:dyDescent="0.3">
      <c r="J324" s="7"/>
      <c r="K324" s="15"/>
      <c r="L324" s="15"/>
      <c r="M324" s="15"/>
      <c r="N324" s="15"/>
      <c r="Z324" s="9"/>
      <c r="AA324" s="7"/>
    </row>
    <row r="325" spans="10:27" x14ac:dyDescent="0.3">
      <c r="J325" s="7"/>
      <c r="K325" s="15"/>
      <c r="L325" s="15"/>
      <c r="M325" s="15"/>
      <c r="N325" s="15"/>
      <c r="Z325" s="9"/>
      <c r="AA325" s="7"/>
    </row>
    <row r="326" spans="10:27" x14ac:dyDescent="0.3">
      <c r="J326" s="7"/>
      <c r="K326" s="15"/>
      <c r="L326" s="15"/>
      <c r="M326" s="15"/>
      <c r="N326" s="15"/>
      <c r="Z326" s="9"/>
      <c r="AA326" s="7"/>
    </row>
    <row r="327" spans="10:27" x14ac:dyDescent="0.3">
      <c r="J327" s="7"/>
      <c r="K327" s="15"/>
      <c r="L327" s="15"/>
      <c r="M327" s="15"/>
      <c r="N327" s="15"/>
      <c r="Z327" s="9"/>
      <c r="AA327" s="7"/>
    </row>
    <row r="328" spans="10:27" x14ac:dyDescent="0.3">
      <c r="J328" s="7"/>
      <c r="K328" s="15"/>
      <c r="L328" s="15"/>
      <c r="M328" s="15"/>
      <c r="N328" s="15"/>
      <c r="Z328" s="9"/>
      <c r="AA328" s="7"/>
    </row>
    <row r="329" spans="10:27" x14ac:dyDescent="0.3">
      <c r="J329" s="7"/>
      <c r="K329" s="15"/>
      <c r="L329" s="15"/>
      <c r="M329" s="15"/>
      <c r="N329" s="15"/>
      <c r="Z329" s="9"/>
      <c r="AA329" s="7"/>
    </row>
    <row r="330" spans="10:27" x14ac:dyDescent="0.3">
      <c r="J330" s="7"/>
      <c r="K330" s="15"/>
      <c r="L330" s="15"/>
      <c r="M330" s="15"/>
      <c r="N330" s="15"/>
      <c r="Z330" s="9"/>
      <c r="AA330" s="7"/>
    </row>
    <row r="331" spans="10:27" x14ac:dyDescent="0.3">
      <c r="J331" s="7"/>
      <c r="K331" s="15"/>
      <c r="L331" s="15"/>
      <c r="M331" s="15"/>
      <c r="N331" s="15"/>
      <c r="Z331" s="9"/>
      <c r="AA331" s="7"/>
    </row>
    <row r="332" spans="10:27" x14ac:dyDescent="0.3">
      <c r="J332" s="7"/>
      <c r="K332" s="15"/>
      <c r="L332" s="15"/>
      <c r="M332" s="15"/>
      <c r="N332" s="15"/>
      <c r="Z332" s="9"/>
      <c r="AA332" s="7"/>
    </row>
    <row r="333" spans="10:27" x14ac:dyDescent="0.3">
      <c r="J333" s="7"/>
      <c r="K333" s="15"/>
      <c r="L333" s="15"/>
      <c r="M333" s="15"/>
      <c r="N333" s="15"/>
      <c r="Z333" s="9"/>
      <c r="AA333" s="7"/>
    </row>
    <row r="334" spans="10:27" x14ac:dyDescent="0.3">
      <c r="J334" s="7"/>
      <c r="K334" s="15"/>
      <c r="L334" s="15"/>
      <c r="M334" s="15"/>
      <c r="N334" s="15"/>
      <c r="Z334" s="9"/>
      <c r="AA334" s="7"/>
    </row>
    <row r="335" spans="10:27" x14ac:dyDescent="0.3">
      <c r="J335" s="7"/>
      <c r="K335" s="15"/>
      <c r="L335" s="15"/>
      <c r="M335" s="15"/>
      <c r="N335" s="15"/>
      <c r="Z335" s="9"/>
      <c r="AA335" s="7"/>
    </row>
    <row r="336" spans="10:27" x14ac:dyDescent="0.3">
      <c r="J336" s="7"/>
      <c r="K336" s="15"/>
      <c r="L336" s="15"/>
      <c r="M336" s="15"/>
      <c r="N336" s="15"/>
      <c r="Z336" s="9"/>
      <c r="AA336" s="7"/>
    </row>
    <row r="337" spans="10:27" x14ac:dyDescent="0.3">
      <c r="J337" s="7"/>
      <c r="K337" s="15"/>
      <c r="L337" s="15"/>
      <c r="M337" s="15"/>
      <c r="N337" s="15"/>
      <c r="Z337" s="9"/>
      <c r="AA337" s="7"/>
    </row>
    <row r="338" spans="10:27" x14ac:dyDescent="0.3">
      <c r="J338" s="7"/>
      <c r="K338" s="15"/>
      <c r="L338" s="15"/>
      <c r="M338" s="15"/>
      <c r="N338" s="15"/>
      <c r="Z338" s="9"/>
      <c r="AA338" s="7"/>
    </row>
    <row r="339" spans="10:27" x14ac:dyDescent="0.3">
      <c r="J339" s="7"/>
      <c r="K339" s="15"/>
      <c r="L339" s="15"/>
      <c r="M339" s="15"/>
      <c r="N339" s="15"/>
      <c r="Z339" s="9"/>
      <c r="AA339" s="7"/>
    </row>
    <row r="340" spans="10:27" x14ac:dyDescent="0.3">
      <c r="J340" s="7"/>
      <c r="K340" s="15"/>
      <c r="L340" s="15"/>
      <c r="M340" s="15"/>
      <c r="N340" s="15"/>
      <c r="Z340" s="9"/>
      <c r="AA340" s="7"/>
    </row>
    <row r="341" spans="10:27" x14ac:dyDescent="0.3">
      <c r="J341" s="7"/>
      <c r="K341" s="15"/>
      <c r="L341" s="15"/>
      <c r="M341" s="15"/>
      <c r="N341" s="15"/>
      <c r="Z341" s="9"/>
      <c r="AA341" s="7"/>
    </row>
    <row r="342" spans="10:27" x14ac:dyDescent="0.3">
      <c r="J342" s="7"/>
      <c r="K342" s="15"/>
      <c r="L342" s="15"/>
      <c r="M342" s="15"/>
      <c r="N342" s="15"/>
      <c r="Z342" s="9"/>
      <c r="AA342" s="7"/>
    </row>
    <row r="343" spans="10:27" x14ac:dyDescent="0.3">
      <c r="J343" s="7"/>
      <c r="K343" s="15"/>
      <c r="L343" s="15"/>
      <c r="M343" s="15"/>
      <c r="N343" s="15"/>
      <c r="Z343" s="9"/>
      <c r="AA343" s="7"/>
    </row>
    <row r="344" spans="10:27" x14ac:dyDescent="0.3">
      <c r="J344" s="7"/>
      <c r="K344" s="15"/>
      <c r="L344" s="15"/>
      <c r="M344" s="15"/>
      <c r="N344" s="15"/>
      <c r="Z344" s="9"/>
      <c r="AA344" s="7"/>
    </row>
    <row r="345" spans="10:27" x14ac:dyDescent="0.3">
      <c r="J345" s="7"/>
      <c r="K345" s="15"/>
      <c r="L345" s="15"/>
      <c r="M345" s="15"/>
      <c r="N345" s="15"/>
      <c r="Z345" s="9"/>
      <c r="AA345" s="7"/>
    </row>
    <row r="346" spans="10:27" x14ac:dyDescent="0.3">
      <c r="J346" s="7"/>
      <c r="K346" s="15"/>
      <c r="L346" s="15"/>
      <c r="M346" s="15"/>
      <c r="N346" s="15"/>
      <c r="Z346" s="9"/>
      <c r="AA346" s="7"/>
    </row>
    <row r="347" spans="10:27" x14ac:dyDescent="0.3">
      <c r="J347" s="7"/>
      <c r="K347" s="15"/>
      <c r="L347" s="15"/>
      <c r="M347" s="15"/>
      <c r="N347" s="15"/>
      <c r="Z347" s="9"/>
      <c r="AA347" s="7"/>
    </row>
    <row r="348" spans="10:27" x14ac:dyDescent="0.3">
      <c r="J348" s="7"/>
      <c r="K348" s="15"/>
      <c r="L348" s="15"/>
      <c r="M348" s="15"/>
      <c r="N348" s="15"/>
      <c r="Z348" s="9"/>
      <c r="AA348" s="7"/>
    </row>
    <row r="349" spans="10:27" x14ac:dyDescent="0.3">
      <c r="J349" s="7"/>
      <c r="K349" s="15"/>
      <c r="L349" s="15"/>
      <c r="M349" s="15"/>
      <c r="N349" s="15"/>
      <c r="Z349" s="9"/>
      <c r="AA349" s="7"/>
    </row>
    <row r="350" spans="10:27" x14ac:dyDescent="0.3">
      <c r="J350" s="7"/>
      <c r="K350" s="15"/>
      <c r="L350" s="15"/>
      <c r="M350" s="15"/>
      <c r="N350" s="15"/>
      <c r="Z350" s="9"/>
      <c r="AA350" s="7"/>
    </row>
    <row r="351" spans="10:27" x14ac:dyDescent="0.3">
      <c r="J351" s="7"/>
      <c r="K351" s="15"/>
      <c r="L351" s="15"/>
      <c r="M351" s="15"/>
      <c r="N351" s="15"/>
      <c r="Z351" s="9"/>
      <c r="AA351" s="7"/>
    </row>
    <row r="352" spans="10:27" x14ac:dyDescent="0.3">
      <c r="J352" s="7"/>
      <c r="K352" s="15"/>
      <c r="L352" s="15"/>
      <c r="M352" s="15"/>
      <c r="N352" s="15"/>
      <c r="Z352" s="9"/>
      <c r="AA352" s="7"/>
    </row>
    <row r="353" spans="10:27" x14ac:dyDescent="0.3">
      <c r="J353" s="7"/>
      <c r="K353" s="15"/>
      <c r="L353" s="15"/>
      <c r="M353" s="15"/>
      <c r="N353" s="15"/>
      <c r="Z353" s="9"/>
      <c r="AA353" s="7"/>
    </row>
    <row r="354" spans="10:27" x14ac:dyDescent="0.3">
      <c r="J354" s="7"/>
      <c r="K354" s="15"/>
      <c r="L354" s="15"/>
      <c r="M354" s="15"/>
      <c r="N354" s="15"/>
      <c r="Z354" s="9"/>
      <c r="AA354" s="7"/>
    </row>
    <row r="355" spans="10:27" x14ac:dyDescent="0.3">
      <c r="J355" s="7"/>
      <c r="K355" s="15"/>
      <c r="L355" s="15"/>
      <c r="M355" s="15"/>
      <c r="N355" s="15"/>
      <c r="Z355" s="9"/>
      <c r="AA355" s="7"/>
    </row>
    <row r="356" spans="10:27" x14ac:dyDescent="0.3">
      <c r="J356" s="7"/>
      <c r="K356" s="15"/>
      <c r="L356" s="15"/>
      <c r="M356" s="15"/>
      <c r="N356" s="15"/>
      <c r="Z356" s="9"/>
      <c r="AA356" s="7"/>
    </row>
    <row r="357" spans="10:27" x14ac:dyDescent="0.3">
      <c r="J357" s="7"/>
      <c r="K357" s="15"/>
      <c r="L357" s="15"/>
      <c r="M357" s="15"/>
      <c r="N357" s="15"/>
      <c r="Z357" s="9"/>
      <c r="AA357" s="7"/>
    </row>
    <row r="358" spans="10:27" x14ac:dyDescent="0.3">
      <c r="J358" s="7"/>
      <c r="K358" s="15"/>
      <c r="L358" s="15"/>
      <c r="M358" s="15"/>
      <c r="N358" s="15"/>
      <c r="Z358" s="9"/>
      <c r="AA358" s="7"/>
    </row>
    <row r="359" spans="10:27" x14ac:dyDescent="0.3">
      <c r="J359" s="7"/>
      <c r="K359" s="15"/>
      <c r="L359" s="15"/>
      <c r="M359" s="15"/>
      <c r="N359" s="15"/>
      <c r="Z359" s="9"/>
      <c r="AA359" s="7"/>
    </row>
    <row r="360" spans="10:27" x14ac:dyDescent="0.3">
      <c r="J360" s="7"/>
      <c r="K360" s="15"/>
      <c r="L360" s="15"/>
      <c r="M360" s="15"/>
      <c r="N360" s="15"/>
      <c r="Z360" s="9"/>
      <c r="AA360" s="7"/>
    </row>
    <row r="361" spans="10:27" x14ac:dyDescent="0.3">
      <c r="J361" s="7"/>
      <c r="K361" s="15"/>
      <c r="L361" s="15"/>
      <c r="M361" s="15"/>
      <c r="N361" s="15"/>
      <c r="Z361" s="9"/>
      <c r="AA361" s="7"/>
    </row>
    <row r="362" spans="10:27" x14ac:dyDescent="0.3">
      <c r="J362" s="7"/>
      <c r="K362" s="15"/>
      <c r="L362" s="15"/>
      <c r="M362" s="15"/>
      <c r="N362" s="15"/>
      <c r="Z362" s="9"/>
      <c r="AA362" s="7"/>
    </row>
    <row r="363" spans="10:27" x14ac:dyDescent="0.3">
      <c r="J363" s="7"/>
      <c r="K363" s="15"/>
      <c r="L363" s="15"/>
      <c r="M363" s="15"/>
      <c r="N363" s="15"/>
      <c r="Z363" s="9"/>
      <c r="AA363" s="7"/>
    </row>
    <row r="364" spans="10:27" x14ac:dyDescent="0.3">
      <c r="J364" s="7"/>
      <c r="K364" s="15"/>
      <c r="L364" s="15"/>
      <c r="M364" s="15"/>
      <c r="N364" s="15"/>
      <c r="Z364" s="9"/>
      <c r="AA364" s="7"/>
    </row>
    <row r="365" spans="10:27" x14ac:dyDescent="0.3">
      <c r="J365" s="7"/>
      <c r="K365" s="15"/>
      <c r="L365" s="15"/>
      <c r="M365" s="15"/>
      <c r="N365" s="15"/>
      <c r="Z365" s="9"/>
      <c r="AA365" s="7"/>
    </row>
    <row r="366" spans="10:27" x14ac:dyDescent="0.3">
      <c r="J366" s="7"/>
      <c r="K366" s="15"/>
      <c r="L366" s="15"/>
      <c r="M366" s="15"/>
      <c r="N366" s="15"/>
      <c r="Z366" s="9"/>
      <c r="AA366" s="7"/>
    </row>
    <row r="367" spans="10:27" x14ac:dyDescent="0.3">
      <c r="J367" s="7"/>
      <c r="K367" s="15"/>
      <c r="L367" s="15"/>
      <c r="M367" s="15"/>
      <c r="N367" s="15"/>
      <c r="Z367" s="9"/>
      <c r="AA367" s="7"/>
    </row>
    <row r="368" spans="10:27" x14ac:dyDescent="0.3">
      <c r="J368" s="7"/>
      <c r="K368" s="15"/>
      <c r="L368" s="15"/>
      <c r="M368" s="15"/>
      <c r="N368" s="15"/>
      <c r="Z368" s="9"/>
      <c r="AA368" s="7"/>
    </row>
    <row r="369" spans="10:27" x14ac:dyDescent="0.3">
      <c r="J369" s="7"/>
      <c r="K369" s="15"/>
      <c r="L369" s="15"/>
      <c r="M369" s="15"/>
      <c r="N369" s="15"/>
      <c r="Z369" s="9"/>
      <c r="AA369" s="7"/>
    </row>
    <row r="370" spans="10:27" x14ac:dyDescent="0.3">
      <c r="J370" s="7"/>
      <c r="K370" s="15"/>
      <c r="L370" s="15"/>
      <c r="M370" s="15"/>
      <c r="N370" s="15"/>
      <c r="Z370" s="9"/>
      <c r="AA370" s="7"/>
    </row>
    <row r="371" spans="10:27" x14ac:dyDescent="0.3">
      <c r="J371" s="7"/>
      <c r="K371" s="15"/>
      <c r="L371" s="15"/>
      <c r="M371" s="15"/>
      <c r="N371" s="15"/>
      <c r="Z371" s="9"/>
      <c r="AA371" s="7"/>
    </row>
    <row r="372" spans="10:27" x14ac:dyDescent="0.3">
      <c r="J372" s="7"/>
      <c r="K372" s="15"/>
      <c r="L372" s="15"/>
      <c r="M372" s="15"/>
      <c r="N372" s="15"/>
      <c r="Z372" s="9"/>
      <c r="AA372" s="7"/>
    </row>
    <row r="373" spans="10:27" x14ac:dyDescent="0.3">
      <c r="J373" s="7"/>
      <c r="K373" s="15"/>
      <c r="L373" s="15"/>
      <c r="M373" s="15"/>
      <c r="N373" s="15"/>
      <c r="Z373" s="9"/>
      <c r="AA373" s="7"/>
    </row>
    <row r="374" spans="10:27" x14ac:dyDescent="0.3">
      <c r="J374" s="7"/>
      <c r="K374" s="15"/>
      <c r="L374" s="15"/>
      <c r="M374" s="15"/>
      <c r="N374" s="15"/>
      <c r="Z374" s="9"/>
      <c r="AA374" s="7"/>
    </row>
    <row r="375" spans="10:27" x14ac:dyDescent="0.3">
      <c r="J375" s="7"/>
      <c r="K375" s="15"/>
      <c r="L375" s="15"/>
      <c r="M375" s="15"/>
      <c r="N375" s="15"/>
      <c r="Z375" s="9"/>
      <c r="AA375" s="7"/>
    </row>
    <row r="376" spans="10:27" x14ac:dyDescent="0.3">
      <c r="J376" s="7"/>
      <c r="K376" s="15"/>
      <c r="L376" s="15"/>
      <c r="M376" s="15"/>
      <c r="N376" s="15"/>
      <c r="Z376" s="9"/>
      <c r="AA376" s="7"/>
    </row>
    <row r="377" spans="10:27" x14ac:dyDescent="0.3">
      <c r="J377" s="7"/>
      <c r="K377" s="15"/>
      <c r="L377" s="15"/>
      <c r="M377" s="15"/>
      <c r="N377" s="15"/>
      <c r="Z377" s="9"/>
      <c r="AA377" s="7"/>
    </row>
    <row r="378" spans="10:27" x14ac:dyDescent="0.3">
      <c r="J378" s="7"/>
      <c r="K378" s="15"/>
      <c r="L378" s="15"/>
      <c r="M378" s="15"/>
      <c r="N378" s="15"/>
      <c r="Z378" s="9"/>
      <c r="AA378" s="7"/>
    </row>
    <row r="379" spans="10:27" x14ac:dyDescent="0.3">
      <c r="J379" s="7"/>
      <c r="K379" s="15"/>
      <c r="L379" s="15"/>
      <c r="M379" s="15"/>
      <c r="N379" s="15"/>
      <c r="Z379" s="9"/>
      <c r="AA379" s="7"/>
    </row>
    <row r="380" spans="10:27" x14ac:dyDescent="0.3">
      <c r="J380" s="7"/>
      <c r="K380" s="15"/>
      <c r="L380" s="15"/>
      <c r="M380" s="15"/>
      <c r="N380" s="15"/>
      <c r="Z380" s="9"/>
      <c r="AA380" s="7"/>
    </row>
    <row r="381" spans="10:27" x14ac:dyDescent="0.3">
      <c r="J381" s="7"/>
      <c r="K381" s="15"/>
      <c r="L381" s="15"/>
      <c r="M381" s="15"/>
      <c r="N381" s="15"/>
      <c r="Z381" s="9"/>
      <c r="AA381" s="7"/>
    </row>
    <row r="382" spans="10:27" x14ac:dyDescent="0.3">
      <c r="J382" s="7"/>
      <c r="K382" s="15"/>
      <c r="L382" s="15"/>
      <c r="M382" s="15"/>
      <c r="N382" s="15"/>
      <c r="Z382" s="9"/>
      <c r="AA382" s="7"/>
    </row>
    <row r="383" spans="10:27" x14ac:dyDescent="0.3">
      <c r="J383" s="7"/>
      <c r="K383" s="15"/>
      <c r="L383" s="15"/>
      <c r="M383" s="15"/>
      <c r="N383" s="15"/>
      <c r="Z383" s="9"/>
      <c r="AA383" s="7"/>
    </row>
    <row r="384" spans="10:27" x14ac:dyDescent="0.3">
      <c r="J384" s="7"/>
      <c r="K384" s="15"/>
      <c r="L384" s="15"/>
      <c r="M384" s="15"/>
      <c r="N384" s="15"/>
      <c r="Z384" s="9"/>
      <c r="AA384" s="7"/>
    </row>
    <row r="385" spans="10:27" x14ac:dyDescent="0.3">
      <c r="J385" s="7"/>
      <c r="K385" s="15"/>
      <c r="L385" s="15"/>
      <c r="M385" s="15"/>
      <c r="N385" s="15"/>
      <c r="Z385" s="9"/>
      <c r="AA385" s="7"/>
    </row>
    <row r="386" spans="10:27" x14ac:dyDescent="0.3">
      <c r="J386" s="7"/>
      <c r="K386" s="15"/>
      <c r="L386" s="15"/>
      <c r="M386" s="15"/>
      <c r="N386" s="15"/>
      <c r="Z386" s="9"/>
      <c r="AA386" s="7"/>
    </row>
    <row r="387" spans="10:27" x14ac:dyDescent="0.3">
      <c r="J387" s="7"/>
      <c r="K387" s="15"/>
      <c r="L387" s="15"/>
      <c r="M387" s="15"/>
      <c r="N387" s="15"/>
      <c r="Z387" s="9"/>
      <c r="AA387" s="7"/>
    </row>
    <row r="388" spans="10:27" x14ac:dyDescent="0.3">
      <c r="J388" s="7"/>
      <c r="K388" s="15"/>
      <c r="L388" s="15"/>
      <c r="M388" s="15"/>
      <c r="N388" s="15"/>
      <c r="Z388" s="9"/>
      <c r="AA388" s="7"/>
    </row>
    <row r="389" spans="10:27" x14ac:dyDescent="0.3">
      <c r="J389" s="7"/>
      <c r="K389" s="15"/>
      <c r="L389" s="15"/>
      <c r="M389" s="15"/>
      <c r="N389" s="15"/>
      <c r="Z389" s="9"/>
      <c r="AA389" s="7"/>
    </row>
    <row r="390" spans="10:27" x14ac:dyDescent="0.3">
      <c r="J390" s="7"/>
      <c r="K390" s="15"/>
      <c r="L390" s="15"/>
      <c r="M390" s="15"/>
      <c r="N390" s="15"/>
      <c r="Z390" s="9"/>
      <c r="AA390" s="7"/>
    </row>
    <row r="391" spans="10:27" x14ac:dyDescent="0.3">
      <c r="J391" s="7"/>
      <c r="K391" s="15"/>
      <c r="L391" s="15"/>
      <c r="M391" s="15"/>
      <c r="N391" s="15"/>
      <c r="Z391" s="9"/>
      <c r="AA391" s="7"/>
    </row>
    <row r="392" spans="10:27" x14ac:dyDescent="0.3">
      <c r="J392" s="7"/>
      <c r="K392" s="15"/>
      <c r="L392" s="15"/>
      <c r="M392" s="15"/>
      <c r="N392" s="15"/>
      <c r="Z392" s="9"/>
      <c r="AA392" s="7"/>
    </row>
    <row r="393" spans="10:27" x14ac:dyDescent="0.3">
      <c r="J393" s="7"/>
      <c r="K393" s="15"/>
      <c r="L393" s="15"/>
      <c r="M393" s="15"/>
      <c r="N393" s="15"/>
      <c r="Z393" s="9"/>
      <c r="AA393" s="7"/>
    </row>
    <row r="394" spans="10:27" x14ac:dyDescent="0.3">
      <c r="J394" s="7"/>
      <c r="K394" s="15"/>
      <c r="L394" s="15"/>
      <c r="M394" s="15"/>
      <c r="N394" s="15"/>
      <c r="Z394" s="9"/>
      <c r="AA394" s="7"/>
    </row>
    <row r="395" spans="10:27" x14ac:dyDescent="0.3">
      <c r="J395" s="7"/>
      <c r="K395" s="15"/>
      <c r="L395" s="15"/>
      <c r="M395" s="15"/>
      <c r="N395" s="15"/>
      <c r="Z395" s="9"/>
      <c r="AA395" s="7"/>
    </row>
    <row r="396" spans="10:27" x14ac:dyDescent="0.3">
      <c r="J396" s="7"/>
      <c r="K396" s="15"/>
      <c r="L396" s="15"/>
      <c r="M396" s="15"/>
      <c r="N396" s="15"/>
      <c r="Z396" s="9"/>
      <c r="AA396" s="7"/>
    </row>
    <row r="397" spans="10:27" x14ac:dyDescent="0.3">
      <c r="J397" s="7"/>
      <c r="K397" s="15"/>
      <c r="L397" s="15"/>
      <c r="M397" s="15"/>
      <c r="N397" s="15"/>
      <c r="Z397" s="9"/>
      <c r="AA397" s="7"/>
    </row>
    <row r="398" spans="10:27" x14ac:dyDescent="0.3">
      <c r="J398" s="7"/>
      <c r="K398" s="15"/>
      <c r="L398" s="15"/>
      <c r="M398" s="15"/>
      <c r="N398" s="15"/>
      <c r="Z398" s="9"/>
      <c r="AA398" s="7"/>
    </row>
    <row r="399" spans="10:27" x14ac:dyDescent="0.3">
      <c r="J399" s="7"/>
      <c r="K399" s="15"/>
      <c r="L399" s="15"/>
      <c r="M399" s="15"/>
      <c r="N399" s="15"/>
      <c r="Z399" s="9"/>
      <c r="AA399" s="7"/>
    </row>
    <row r="400" spans="10:27" x14ac:dyDescent="0.3">
      <c r="J400" s="7"/>
      <c r="K400" s="15"/>
      <c r="L400" s="15"/>
      <c r="M400" s="15"/>
      <c r="N400" s="15"/>
      <c r="Z400" s="9"/>
      <c r="AA400" s="7"/>
    </row>
    <row r="401" spans="10:27" x14ac:dyDescent="0.3">
      <c r="J401" s="7"/>
      <c r="K401" s="15"/>
      <c r="L401" s="15"/>
      <c r="M401" s="15"/>
      <c r="N401" s="15"/>
      <c r="Z401" s="9"/>
      <c r="AA401" s="7"/>
    </row>
    <row r="402" spans="10:27" x14ac:dyDescent="0.3">
      <c r="J402" s="7"/>
      <c r="K402" s="15"/>
      <c r="L402" s="15"/>
      <c r="M402" s="15"/>
      <c r="N402" s="15"/>
      <c r="Z402" s="9"/>
      <c r="AA402" s="7"/>
    </row>
    <row r="403" spans="10:27" x14ac:dyDescent="0.3">
      <c r="J403" s="7"/>
      <c r="K403" s="15"/>
      <c r="L403" s="15"/>
      <c r="M403" s="15"/>
      <c r="N403" s="15"/>
      <c r="Z403" s="9"/>
      <c r="AA403" s="7"/>
    </row>
    <row r="404" spans="10:27" x14ac:dyDescent="0.3">
      <c r="J404" s="7"/>
      <c r="K404" s="15"/>
      <c r="L404" s="15"/>
      <c r="M404" s="15"/>
      <c r="N404" s="15"/>
      <c r="Z404" s="9"/>
      <c r="AA404" s="7"/>
    </row>
    <row r="405" spans="10:27" x14ac:dyDescent="0.3">
      <c r="J405" s="7"/>
      <c r="K405" s="15"/>
      <c r="L405" s="15"/>
      <c r="M405" s="15"/>
      <c r="N405" s="15"/>
      <c r="Z405" s="9"/>
      <c r="AA405" s="7"/>
    </row>
    <row r="406" spans="10:27" x14ac:dyDescent="0.3">
      <c r="J406" s="7"/>
      <c r="K406" s="15"/>
      <c r="L406" s="15"/>
      <c r="M406" s="15"/>
      <c r="N406" s="15"/>
      <c r="Z406" s="9"/>
      <c r="AA406" s="7"/>
    </row>
    <row r="407" spans="10:27" x14ac:dyDescent="0.3">
      <c r="J407" s="7"/>
      <c r="K407" s="15"/>
      <c r="L407" s="15"/>
      <c r="M407" s="15"/>
      <c r="N407" s="15"/>
      <c r="Z407" s="9"/>
      <c r="AA407" s="7"/>
    </row>
    <row r="408" spans="10:27" x14ac:dyDescent="0.3">
      <c r="J408" s="7"/>
      <c r="K408" s="15"/>
      <c r="L408" s="15"/>
      <c r="M408" s="15"/>
      <c r="N408" s="15"/>
      <c r="Z408" s="9"/>
      <c r="AA408" s="7"/>
    </row>
    <row r="409" spans="10:27" x14ac:dyDescent="0.3">
      <c r="J409" s="7"/>
      <c r="K409" s="15"/>
      <c r="L409" s="15"/>
      <c r="M409" s="15"/>
      <c r="N409" s="15"/>
      <c r="Z409" s="9"/>
      <c r="AA409" s="7"/>
    </row>
    <row r="410" spans="10:27" x14ac:dyDescent="0.3">
      <c r="J410" s="7"/>
      <c r="K410" s="15"/>
      <c r="L410" s="15"/>
      <c r="M410" s="15"/>
      <c r="N410" s="15"/>
      <c r="Z410" s="9"/>
      <c r="AA410" s="7"/>
    </row>
    <row r="411" spans="10:27" x14ac:dyDescent="0.3">
      <c r="J411" s="7"/>
      <c r="K411" s="15"/>
      <c r="L411" s="15"/>
      <c r="M411" s="15"/>
      <c r="N411" s="15"/>
      <c r="Z411" s="9"/>
      <c r="AA411" s="7"/>
    </row>
    <row r="412" spans="10:27" x14ac:dyDescent="0.3">
      <c r="J412" s="7"/>
      <c r="K412" s="15"/>
      <c r="L412" s="15"/>
      <c r="M412" s="15"/>
      <c r="N412" s="15"/>
      <c r="Z412" s="9"/>
      <c r="AA412" s="7"/>
    </row>
    <row r="413" spans="10:27" x14ac:dyDescent="0.3">
      <c r="J413" s="7"/>
      <c r="K413" s="15"/>
      <c r="L413" s="15"/>
      <c r="M413" s="15"/>
      <c r="N413" s="15"/>
      <c r="Z413" s="9"/>
      <c r="AA413" s="7"/>
    </row>
    <row r="414" spans="10:27" x14ac:dyDescent="0.3">
      <c r="J414" s="7"/>
      <c r="K414" s="15"/>
      <c r="L414" s="15"/>
      <c r="M414" s="15"/>
      <c r="N414" s="15"/>
      <c r="Z414" s="9"/>
      <c r="AA414" s="7"/>
    </row>
    <row r="415" spans="10:27" x14ac:dyDescent="0.3">
      <c r="J415" s="7"/>
      <c r="K415" s="15"/>
      <c r="L415" s="15"/>
      <c r="M415" s="15"/>
      <c r="N415" s="15"/>
      <c r="Z415" s="9"/>
      <c r="AA415" s="7"/>
    </row>
    <row r="416" spans="10:27" x14ac:dyDescent="0.3">
      <c r="J416" s="7"/>
      <c r="K416" s="15"/>
      <c r="L416" s="15"/>
      <c r="M416" s="15"/>
      <c r="N416" s="15"/>
      <c r="Z416" s="9"/>
      <c r="AA416" s="7"/>
    </row>
    <row r="417" spans="10:27" x14ac:dyDescent="0.3">
      <c r="J417" s="7"/>
      <c r="K417" s="15"/>
      <c r="L417" s="15"/>
      <c r="M417" s="15"/>
      <c r="N417" s="15"/>
      <c r="Z417" s="9"/>
      <c r="AA417" s="7"/>
    </row>
    <row r="418" spans="10:27" x14ac:dyDescent="0.3">
      <c r="J418" s="7"/>
      <c r="K418" s="15"/>
      <c r="L418" s="15"/>
      <c r="M418" s="15"/>
      <c r="N418" s="15"/>
      <c r="Z418" s="9"/>
      <c r="AA418" s="7"/>
    </row>
    <row r="419" spans="10:27" x14ac:dyDescent="0.3">
      <c r="J419" s="7"/>
      <c r="K419" s="15"/>
      <c r="L419" s="15"/>
      <c r="M419" s="15"/>
      <c r="N419" s="15"/>
      <c r="Z419" s="9"/>
      <c r="AA419" s="7"/>
    </row>
    <row r="420" spans="10:27" x14ac:dyDescent="0.3">
      <c r="J420" s="7"/>
      <c r="K420" s="15"/>
      <c r="L420" s="15"/>
      <c r="M420" s="15"/>
      <c r="N420" s="15"/>
      <c r="Z420" s="9"/>
      <c r="AA420" s="7"/>
    </row>
    <row r="421" spans="10:27" x14ac:dyDescent="0.3">
      <c r="J421" s="7"/>
      <c r="K421" s="15"/>
      <c r="L421" s="15"/>
      <c r="M421" s="15"/>
      <c r="N421" s="15"/>
      <c r="Z421" s="9"/>
      <c r="AA421" s="7"/>
    </row>
    <row r="422" spans="10:27" x14ac:dyDescent="0.3">
      <c r="J422" s="7"/>
      <c r="K422" s="15"/>
      <c r="L422" s="15"/>
      <c r="M422" s="15"/>
      <c r="N422" s="15"/>
      <c r="Z422" s="9"/>
      <c r="AA422" s="7"/>
    </row>
    <row r="423" spans="10:27" x14ac:dyDescent="0.3">
      <c r="J423" s="7"/>
      <c r="K423" s="15"/>
      <c r="L423" s="15"/>
      <c r="M423" s="15"/>
      <c r="N423" s="15"/>
      <c r="Z423" s="9"/>
      <c r="AA423" s="7"/>
    </row>
    <row r="424" spans="10:27" x14ac:dyDescent="0.3">
      <c r="J424" s="7"/>
      <c r="K424" s="15"/>
      <c r="L424" s="15"/>
      <c r="M424" s="15"/>
      <c r="N424" s="15"/>
      <c r="Z424" s="9"/>
      <c r="AA424" s="7"/>
    </row>
    <row r="425" spans="10:27" x14ac:dyDescent="0.3">
      <c r="J425" s="7"/>
      <c r="K425" s="15"/>
      <c r="L425" s="15"/>
      <c r="M425" s="15"/>
      <c r="N425" s="15"/>
      <c r="Z425" s="9"/>
      <c r="AA425" s="7"/>
    </row>
    <row r="426" spans="10:27" x14ac:dyDescent="0.3">
      <c r="J426" s="7"/>
      <c r="K426" s="15"/>
      <c r="L426" s="15"/>
      <c r="M426" s="15"/>
      <c r="N426" s="15"/>
      <c r="Z426" s="9"/>
      <c r="AA426" s="7"/>
    </row>
    <row r="427" spans="10:27" x14ac:dyDescent="0.3">
      <c r="J427" s="7"/>
      <c r="K427" s="15"/>
      <c r="L427" s="15"/>
      <c r="M427" s="15"/>
      <c r="N427" s="15"/>
      <c r="Z427" s="9"/>
      <c r="AA427" s="7"/>
    </row>
    <row r="428" spans="10:27" x14ac:dyDescent="0.3">
      <c r="J428" s="7"/>
      <c r="K428" s="15"/>
      <c r="L428" s="15"/>
      <c r="M428" s="15"/>
      <c r="N428" s="15"/>
      <c r="Z428" s="9"/>
      <c r="AA428" s="7"/>
    </row>
    <row r="429" spans="10:27" x14ac:dyDescent="0.3">
      <c r="J429" s="7"/>
      <c r="K429" s="15"/>
      <c r="L429" s="15"/>
      <c r="M429" s="15"/>
      <c r="N429" s="15"/>
      <c r="Z429" s="9"/>
      <c r="AA429" s="7"/>
    </row>
    <row r="430" spans="10:27" x14ac:dyDescent="0.3">
      <c r="J430" s="7"/>
      <c r="K430" s="15"/>
      <c r="L430" s="15"/>
      <c r="M430" s="15"/>
      <c r="N430" s="15"/>
      <c r="Z430" s="9"/>
      <c r="AA430" s="7"/>
    </row>
    <row r="431" spans="10:27" x14ac:dyDescent="0.3">
      <c r="J431" s="7"/>
      <c r="K431" s="15"/>
      <c r="L431" s="15"/>
      <c r="M431" s="15"/>
      <c r="N431" s="15"/>
      <c r="Z431" s="9"/>
      <c r="AA431" s="7"/>
    </row>
    <row r="432" spans="10:27" x14ac:dyDescent="0.3">
      <c r="J432" s="7"/>
      <c r="K432" s="15"/>
      <c r="L432" s="15"/>
      <c r="M432" s="15"/>
      <c r="N432" s="15"/>
      <c r="Z432" s="9"/>
      <c r="AA432" s="7"/>
    </row>
    <row r="433" spans="10:27" x14ac:dyDescent="0.3">
      <c r="J433" s="7"/>
      <c r="K433" s="15"/>
      <c r="L433" s="15"/>
      <c r="M433" s="15"/>
      <c r="N433" s="15"/>
      <c r="Z433" s="9"/>
      <c r="AA433" s="7"/>
    </row>
    <row r="434" spans="10:27" x14ac:dyDescent="0.3">
      <c r="J434" s="7"/>
      <c r="K434" s="15"/>
      <c r="L434" s="15"/>
      <c r="M434" s="15"/>
      <c r="N434" s="15"/>
      <c r="Z434" s="9"/>
      <c r="AA434" s="7"/>
    </row>
    <row r="435" spans="10:27" x14ac:dyDescent="0.3">
      <c r="J435" s="7"/>
      <c r="K435" s="15"/>
      <c r="L435" s="15"/>
      <c r="M435" s="15"/>
      <c r="N435" s="15"/>
      <c r="Z435" s="9"/>
      <c r="AA435" s="7"/>
    </row>
    <row r="436" spans="10:27" x14ac:dyDescent="0.3">
      <c r="J436" s="7"/>
      <c r="K436" s="15"/>
      <c r="L436" s="15"/>
      <c r="M436" s="15"/>
      <c r="N436" s="15"/>
      <c r="Z436" s="9"/>
      <c r="AA436" s="7"/>
    </row>
    <row r="437" spans="10:27" x14ac:dyDescent="0.3">
      <c r="J437" s="7"/>
      <c r="K437" s="15"/>
      <c r="L437" s="15"/>
      <c r="M437" s="15"/>
      <c r="N437" s="15"/>
      <c r="Z437" s="9"/>
      <c r="AA437" s="7"/>
    </row>
    <row r="438" spans="10:27" x14ac:dyDescent="0.3">
      <c r="J438" s="7"/>
      <c r="K438" s="15"/>
      <c r="L438" s="15"/>
      <c r="M438" s="15"/>
      <c r="N438" s="15"/>
      <c r="Z438" s="9"/>
      <c r="AA438" s="7"/>
    </row>
    <row r="439" spans="10:27" x14ac:dyDescent="0.3">
      <c r="J439" s="7"/>
      <c r="K439" s="15"/>
      <c r="L439" s="15"/>
      <c r="M439" s="15"/>
      <c r="N439" s="15"/>
      <c r="Z439" s="9"/>
      <c r="AA439" s="7"/>
    </row>
    <row r="440" spans="10:27" x14ac:dyDescent="0.3">
      <c r="J440" s="7"/>
      <c r="K440" s="15"/>
      <c r="L440" s="15"/>
      <c r="M440" s="15"/>
      <c r="N440" s="15"/>
      <c r="Z440" s="9"/>
      <c r="AA440" s="7"/>
    </row>
    <row r="441" spans="10:27" x14ac:dyDescent="0.3">
      <c r="J441" s="7"/>
      <c r="K441" s="15"/>
      <c r="L441" s="15"/>
      <c r="M441" s="15"/>
      <c r="N441" s="15"/>
      <c r="Z441" s="9"/>
      <c r="AA441" s="7"/>
    </row>
    <row r="442" spans="10:27" x14ac:dyDescent="0.3">
      <c r="J442" s="7"/>
      <c r="K442" s="15"/>
      <c r="L442" s="15"/>
      <c r="M442" s="15"/>
      <c r="N442" s="15"/>
      <c r="Z442" s="9"/>
      <c r="AA442" s="7"/>
    </row>
    <row r="443" spans="10:27" x14ac:dyDescent="0.3">
      <c r="J443" s="7"/>
      <c r="K443" s="15"/>
      <c r="L443" s="15"/>
      <c r="M443" s="15"/>
      <c r="N443" s="15"/>
      <c r="Z443" s="9"/>
      <c r="AA443" s="7"/>
    </row>
    <row r="444" spans="10:27" x14ac:dyDescent="0.3">
      <c r="J444" s="7"/>
      <c r="K444" s="15"/>
      <c r="L444" s="15"/>
      <c r="M444" s="15"/>
      <c r="N444" s="15"/>
      <c r="Z444" s="9"/>
      <c r="AA444" s="7"/>
    </row>
    <row r="445" spans="10:27" x14ac:dyDescent="0.3">
      <c r="J445" s="7"/>
      <c r="K445" s="15"/>
      <c r="L445" s="15"/>
      <c r="M445" s="15"/>
      <c r="N445" s="15"/>
      <c r="Z445" s="9"/>
      <c r="AA445" s="7"/>
    </row>
    <row r="446" spans="10:27" x14ac:dyDescent="0.3">
      <c r="J446" s="7"/>
      <c r="K446" s="15"/>
      <c r="L446" s="15"/>
      <c r="M446" s="15"/>
      <c r="N446" s="15"/>
      <c r="Z446" s="9"/>
      <c r="AA446" s="7"/>
    </row>
    <row r="447" spans="10:27" x14ac:dyDescent="0.3">
      <c r="J447" s="7"/>
      <c r="K447" s="15"/>
      <c r="L447" s="15"/>
      <c r="M447" s="15"/>
      <c r="N447" s="15"/>
      <c r="Z447" s="9"/>
      <c r="AA447" s="7"/>
    </row>
    <row r="448" spans="10:27" x14ac:dyDescent="0.3">
      <c r="J448" s="7"/>
      <c r="K448" s="15"/>
      <c r="L448" s="15"/>
      <c r="M448" s="15"/>
      <c r="N448" s="15"/>
      <c r="Z448" s="9"/>
      <c r="AA448" s="7"/>
    </row>
    <row r="449" spans="10:27" x14ac:dyDescent="0.3">
      <c r="J449" s="7"/>
      <c r="K449" s="15"/>
      <c r="L449" s="15"/>
      <c r="M449" s="15"/>
      <c r="N449" s="15"/>
      <c r="Z449" s="9"/>
      <c r="AA449" s="7"/>
    </row>
    <row r="450" spans="10:27" x14ac:dyDescent="0.3">
      <c r="J450" s="7"/>
      <c r="K450" s="15"/>
      <c r="L450" s="15"/>
      <c r="M450" s="15"/>
      <c r="N450" s="15"/>
      <c r="Z450" s="9"/>
      <c r="AA450" s="7"/>
    </row>
    <row r="451" spans="10:27" x14ac:dyDescent="0.3">
      <c r="J451" s="7"/>
      <c r="K451" s="15"/>
      <c r="L451" s="15"/>
      <c r="M451" s="15"/>
      <c r="N451" s="15"/>
      <c r="Z451" s="9"/>
      <c r="AA451" s="7"/>
    </row>
    <row r="452" spans="10:27" x14ac:dyDescent="0.3">
      <c r="J452" s="7"/>
      <c r="K452" s="15"/>
      <c r="L452" s="15"/>
      <c r="M452" s="15"/>
      <c r="N452" s="15"/>
      <c r="Z452" s="9"/>
      <c r="AA452" s="7"/>
    </row>
    <row r="453" spans="10:27" x14ac:dyDescent="0.3">
      <c r="J453" s="7"/>
      <c r="K453" s="15"/>
      <c r="L453" s="15"/>
      <c r="M453" s="15"/>
      <c r="N453" s="15"/>
      <c r="Z453" s="9"/>
      <c r="AA453" s="7"/>
    </row>
    <row r="454" spans="10:27" x14ac:dyDescent="0.3">
      <c r="J454" s="7"/>
      <c r="K454" s="15"/>
      <c r="L454" s="15"/>
      <c r="M454" s="15"/>
      <c r="N454" s="15"/>
      <c r="Z454" s="9"/>
      <c r="AA454" s="7"/>
    </row>
    <row r="455" spans="10:27" x14ac:dyDescent="0.3">
      <c r="J455" s="7"/>
      <c r="K455" s="15"/>
      <c r="L455" s="15"/>
      <c r="M455" s="15"/>
      <c r="N455" s="15"/>
      <c r="Z455" s="9"/>
      <c r="AA455" s="7"/>
    </row>
    <row r="456" spans="10:27" x14ac:dyDescent="0.3">
      <c r="J456" s="7"/>
      <c r="K456" s="15"/>
      <c r="L456" s="15"/>
      <c r="M456" s="15"/>
      <c r="N456" s="15"/>
      <c r="Z456" s="9"/>
      <c r="AA456" s="7"/>
    </row>
    <row r="457" spans="10:27" x14ac:dyDescent="0.3">
      <c r="J457" s="7"/>
      <c r="K457" s="15"/>
      <c r="L457" s="15"/>
      <c r="M457" s="15"/>
      <c r="N457" s="15"/>
      <c r="Z457" s="9"/>
      <c r="AA457" s="7"/>
    </row>
    <row r="458" spans="10:27" x14ac:dyDescent="0.3">
      <c r="J458" s="7"/>
      <c r="K458" s="15"/>
      <c r="L458" s="15"/>
      <c r="M458" s="15"/>
      <c r="N458" s="15"/>
      <c r="Z458" s="9"/>
      <c r="AA458" s="7"/>
    </row>
    <row r="459" spans="10:27" x14ac:dyDescent="0.3">
      <c r="J459" s="7"/>
      <c r="K459" s="15"/>
      <c r="L459" s="15"/>
      <c r="M459" s="15"/>
      <c r="N459" s="15"/>
      <c r="Z459" s="9"/>
      <c r="AA459" s="7"/>
    </row>
    <row r="460" spans="10:27" x14ac:dyDescent="0.3">
      <c r="J460" s="7"/>
      <c r="K460" s="15"/>
      <c r="L460" s="15"/>
      <c r="M460" s="15"/>
      <c r="N460" s="15"/>
      <c r="Z460" s="9"/>
      <c r="AA460" s="7"/>
    </row>
    <row r="461" spans="10:27" x14ac:dyDescent="0.3">
      <c r="J461" s="7"/>
      <c r="K461" s="15"/>
      <c r="L461" s="15"/>
      <c r="M461" s="15"/>
      <c r="N461" s="15"/>
      <c r="Z461" s="9"/>
      <c r="AA461" s="7"/>
    </row>
    <row r="462" spans="10:27" x14ac:dyDescent="0.3">
      <c r="J462" s="7"/>
      <c r="K462" s="15"/>
      <c r="L462" s="15"/>
      <c r="M462" s="15"/>
      <c r="N462" s="15"/>
      <c r="Z462" s="9"/>
      <c r="AA462" s="7"/>
    </row>
    <row r="463" spans="10:27" x14ac:dyDescent="0.3">
      <c r="J463" s="7"/>
      <c r="K463" s="15"/>
      <c r="L463" s="15"/>
      <c r="M463" s="15"/>
      <c r="N463" s="15"/>
      <c r="Z463" s="9"/>
      <c r="AA463" s="7"/>
    </row>
    <row r="464" spans="10:27" x14ac:dyDescent="0.3">
      <c r="J464" s="7"/>
      <c r="K464" s="15"/>
      <c r="L464" s="15"/>
      <c r="M464" s="15"/>
      <c r="N464" s="15"/>
      <c r="Z464" s="9"/>
      <c r="AA464" s="7"/>
    </row>
    <row r="465" spans="10:27" x14ac:dyDescent="0.3">
      <c r="J465" s="7"/>
      <c r="K465" s="15"/>
      <c r="L465" s="15"/>
      <c r="M465" s="15"/>
      <c r="N465" s="15"/>
      <c r="Z465" s="9"/>
      <c r="AA465" s="7"/>
    </row>
    <row r="466" spans="10:27" x14ac:dyDescent="0.3">
      <c r="J466" s="7"/>
      <c r="K466" s="15"/>
      <c r="L466" s="15"/>
      <c r="M466" s="15"/>
      <c r="N466" s="15"/>
      <c r="Z466" s="9"/>
      <c r="AA466" s="7"/>
    </row>
    <row r="467" spans="10:27" x14ac:dyDescent="0.3">
      <c r="J467" s="7"/>
      <c r="K467" s="15"/>
      <c r="L467" s="15"/>
      <c r="M467" s="15"/>
      <c r="N467" s="15"/>
      <c r="Z467" s="9"/>
      <c r="AA467" s="7"/>
    </row>
    <row r="468" spans="10:27" x14ac:dyDescent="0.3">
      <c r="J468" s="7"/>
      <c r="K468" s="15"/>
      <c r="L468" s="15"/>
      <c r="M468" s="15"/>
      <c r="N468" s="15"/>
      <c r="Z468" s="9"/>
      <c r="AA468" s="7"/>
    </row>
    <row r="469" spans="10:27" x14ac:dyDescent="0.3">
      <c r="J469" s="7"/>
      <c r="K469" s="15"/>
      <c r="L469" s="15"/>
      <c r="M469" s="15"/>
      <c r="N469" s="15"/>
      <c r="Z469" s="9"/>
      <c r="AA469" s="7"/>
    </row>
    <row r="470" spans="10:27" x14ac:dyDescent="0.3">
      <c r="J470" s="7"/>
      <c r="K470" s="15"/>
      <c r="L470" s="15"/>
      <c r="M470" s="15"/>
      <c r="N470" s="15"/>
      <c r="Z470" s="9"/>
      <c r="AA470" s="7"/>
    </row>
    <row r="471" spans="10:27" x14ac:dyDescent="0.3">
      <c r="J471" s="7"/>
      <c r="K471" s="15"/>
      <c r="L471" s="15"/>
      <c r="M471" s="15"/>
      <c r="N471" s="15"/>
      <c r="Z471" s="9"/>
      <c r="AA471" s="7"/>
    </row>
    <row r="472" spans="10:27" x14ac:dyDescent="0.3">
      <c r="J472" s="7"/>
      <c r="K472" s="15"/>
      <c r="L472" s="15"/>
      <c r="M472" s="15"/>
      <c r="N472" s="15"/>
      <c r="Z472" s="9"/>
      <c r="AA472" s="7"/>
    </row>
    <row r="473" spans="10:27" x14ac:dyDescent="0.3">
      <c r="J473" s="7"/>
      <c r="K473" s="15"/>
      <c r="L473" s="15"/>
      <c r="M473" s="15"/>
      <c r="N473" s="15"/>
      <c r="Z473" s="9"/>
      <c r="AA473" s="7"/>
    </row>
    <row r="474" spans="10:27" x14ac:dyDescent="0.3">
      <c r="J474" s="7"/>
      <c r="K474" s="15"/>
      <c r="L474" s="15"/>
      <c r="M474" s="15"/>
      <c r="N474" s="15"/>
      <c r="Z474" s="9"/>
      <c r="AA474" s="7"/>
    </row>
    <row r="475" spans="10:27" x14ac:dyDescent="0.3">
      <c r="J475" s="7"/>
      <c r="K475" s="15"/>
      <c r="L475" s="15"/>
      <c r="M475" s="15"/>
      <c r="N475" s="15"/>
      <c r="Z475" s="9"/>
      <c r="AA475" s="7"/>
    </row>
    <row r="476" spans="10:27" x14ac:dyDescent="0.3">
      <c r="J476" s="7"/>
      <c r="K476" s="15"/>
      <c r="L476" s="15"/>
      <c r="M476" s="15"/>
      <c r="N476" s="15"/>
      <c r="Z476" s="9"/>
      <c r="AA476" s="7"/>
    </row>
    <row r="477" spans="10:27" x14ac:dyDescent="0.3">
      <c r="J477" s="7"/>
      <c r="K477" s="15"/>
      <c r="L477" s="15"/>
      <c r="M477" s="15"/>
      <c r="N477" s="15"/>
      <c r="Z477" s="9"/>
      <c r="AA477" s="7"/>
    </row>
    <row r="478" spans="10:27" x14ac:dyDescent="0.3">
      <c r="J478" s="7"/>
      <c r="K478" s="15"/>
      <c r="L478" s="15"/>
      <c r="M478" s="15"/>
      <c r="N478" s="15"/>
      <c r="Z478" s="9"/>
      <c r="AA478" s="7"/>
    </row>
    <row r="479" spans="10:27" x14ac:dyDescent="0.3">
      <c r="J479" s="7"/>
      <c r="K479" s="15"/>
      <c r="L479" s="15"/>
      <c r="M479" s="15"/>
      <c r="N479" s="15"/>
      <c r="Z479" s="9"/>
      <c r="AA479" s="7"/>
    </row>
    <row r="480" spans="10:27" x14ac:dyDescent="0.3">
      <c r="J480" s="7"/>
      <c r="K480" s="15"/>
      <c r="L480" s="15"/>
      <c r="M480" s="15"/>
      <c r="N480" s="15"/>
      <c r="Z480" s="9"/>
      <c r="AA480" s="7"/>
    </row>
    <row r="481" spans="10:27" x14ac:dyDescent="0.3">
      <c r="J481" s="7"/>
      <c r="K481" s="15"/>
      <c r="L481" s="15"/>
      <c r="M481" s="15"/>
      <c r="N481" s="15"/>
      <c r="Z481" s="9"/>
      <c r="AA481" s="7"/>
    </row>
    <row r="482" spans="10:27" x14ac:dyDescent="0.3">
      <c r="J482" s="7"/>
      <c r="K482" s="15"/>
      <c r="L482" s="15"/>
      <c r="M482" s="15"/>
      <c r="N482" s="15"/>
      <c r="Z482" s="9"/>
      <c r="AA482" s="7"/>
    </row>
    <row r="483" spans="10:27" x14ac:dyDescent="0.3">
      <c r="J483" s="7"/>
      <c r="K483" s="15"/>
      <c r="L483" s="15"/>
      <c r="M483" s="15"/>
      <c r="N483" s="15"/>
      <c r="Z483" s="9"/>
      <c r="AA483" s="7"/>
    </row>
    <row r="484" spans="10:27" x14ac:dyDescent="0.3">
      <c r="J484" s="7"/>
      <c r="K484" s="15"/>
      <c r="L484" s="15"/>
      <c r="M484" s="15"/>
      <c r="N484" s="15"/>
      <c r="Z484" s="9"/>
      <c r="AA484" s="7"/>
    </row>
    <row r="485" spans="10:27" x14ac:dyDescent="0.3">
      <c r="J485" s="7"/>
      <c r="K485" s="15"/>
      <c r="L485" s="15"/>
      <c r="M485" s="15"/>
      <c r="N485" s="15"/>
      <c r="Z485" s="9"/>
      <c r="AA485" s="7"/>
    </row>
    <row r="486" spans="10:27" x14ac:dyDescent="0.3">
      <c r="J486" s="7"/>
      <c r="K486" s="15"/>
      <c r="L486" s="15"/>
      <c r="M486" s="15"/>
      <c r="N486" s="15"/>
      <c r="Z486" s="9"/>
      <c r="AA486" s="7"/>
    </row>
    <row r="487" spans="10:27" x14ac:dyDescent="0.3">
      <c r="J487" s="7"/>
      <c r="K487" s="15"/>
      <c r="L487" s="15"/>
      <c r="M487" s="15"/>
      <c r="N487" s="15"/>
      <c r="Z487" s="9"/>
      <c r="AA487" s="7"/>
    </row>
    <row r="488" spans="10:27" x14ac:dyDescent="0.3">
      <c r="J488" s="7"/>
      <c r="K488" s="15"/>
      <c r="L488" s="15"/>
      <c r="M488" s="15"/>
      <c r="N488" s="15"/>
      <c r="Z488" s="9"/>
      <c r="AA488" s="7"/>
    </row>
    <row r="489" spans="10:27" x14ac:dyDescent="0.3">
      <c r="J489" s="7"/>
      <c r="K489" s="15"/>
      <c r="L489" s="15"/>
      <c r="M489" s="15"/>
      <c r="N489" s="15"/>
      <c r="Z489" s="9"/>
      <c r="AA489" s="7"/>
    </row>
    <row r="490" spans="10:27" x14ac:dyDescent="0.3">
      <c r="J490" s="7"/>
      <c r="K490" s="15"/>
      <c r="L490" s="15"/>
      <c r="M490" s="15"/>
      <c r="N490" s="15"/>
      <c r="Z490" s="9"/>
      <c r="AA490" s="7"/>
    </row>
    <row r="491" spans="10:27" x14ac:dyDescent="0.3">
      <c r="J491" s="7"/>
      <c r="K491" s="15"/>
      <c r="L491" s="15"/>
      <c r="M491" s="15"/>
      <c r="N491" s="15"/>
      <c r="Z491" s="9"/>
      <c r="AA491" s="7"/>
    </row>
    <row r="492" spans="10:27" x14ac:dyDescent="0.3">
      <c r="J492" s="7"/>
      <c r="K492" s="15"/>
      <c r="L492" s="15"/>
      <c r="M492" s="15"/>
      <c r="N492" s="15"/>
      <c r="Z492" s="9"/>
      <c r="AA492" s="7"/>
    </row>
    <row r="493" spans="10:27" x14ac:dyDescent="0.3">
      <c r="J493" s="7"/>
      <c r="K493" s="15"/>
      <c r="L493" s="15"/>
      <c r="M493" s="15"/>
      <c r="N493" s="15"/>
      <c r="Z493" s="9"/>
      <c r="AA493" s="7"/>
    </row>
    <row r="494" spans="10:27" x14ac:dyDescent="0.3">
      <c r="J494" s="7"/>
      <c r="K494" s="15"/>
      <c r="L494" s="15"/>
      <c r="M494" s="15"/>
      <c r="N494" s="15"/>
      <c r="Z494" s="9"/>
      <c r="AA494" s="7"/>
    </row>
    <row r="495" spans="10:27" x14ac:dyDescent="0.3">
      <c r="J495" s="7"/>
      <c r="K495" s="15"/>
      <c r="L495" s="15"/>
      <c r="M495" s="15"/>
      <c r="N495" s="15"/>
      <c r="Z495" s="9"/>
      <c r="AA495" s="7"/>
    </row>
    <row r="496" spans="10:27" x14ac:dyDescent="0.3">
      <c r="J496" s="7"/>
      <c r="K496" s="15"/>
      <c r="L496" s="15"/>
      <c r="M496" s="15"/>
      <c r="N496" s="15"/>
      <c r="Z496" s="9"/>
      <c r="AA496" s="7"/>
    </row>
    <row r="497" spans="10:27" x14ac:dyDescent="0.3">
      <c r="J497" s="7"/>
      <c r="K497" s="15"/>
      <c r="L497" s="15"/>
      <c r="M497" s="15"/>
      <c r="N497" s="15"/>
      <c r="Z497" s="9"/>
      <c r="AA497" s="7"/>
    </row>
    <row r="498" spans="10:27" x14ac:dyDescent="0.3">
      <c r="J498" s="7"/>
      <c r="K498" s="15"/>
      <c r="L498" s="15"/>
      <c r="M498" s="15"/>
      <c r="N498" s="15"/>
      <c r="Z498" s="9"/>
      <c r="AA498" s="7"/>
    </row>
    <row r="499" spans="10:27" x14ac:dyDescent="0.3">
      <c r="J499" s="7"/>
      <c r="K499" s="15"/>
      <c r="L499" s="15"/>
      <c r="M499" s="15"/>
      <c r="N499" s="15"/>
      <c r="Z499" s="9"/>
      <c r="AA499" s="7"/>
    </row>
    <row r="500" spans="10:27" x14ac:dyDescent="0.3">
      <c r="J500" s="7"/>
      <c r="K500" s="15"/>
      <c r="L500" s="15"/>
      <c r="M500" s="15"/>
      <c r="N500" s="15"/>
      <c r="Z500" s="9"/>
      <c r="AA500" s="7"/>
    </row>
    <row r="501" spans="10:27" x14ac:dyDescent="0.3">
      <c r="J501" s="7"/>
      <c r="K501" s="15"/>
      <c r="L501" s="15"/>
      <c r="M501" s="15"/>
      <c r="N501" s="15"/>
      <c r="Z501" s="9"/>
      <c r="AA501" s="7"/>
    </row>
    <row r="502" spans="10:27" x14ac:dyDescent="0.3">
      <c r="J502" s="7"/>
      <c r="K502" s="15"/>
      <c r="L502" s="15"/>
      <c r="M502" s="15"/>
      <c r="N502" s="15"/>
      <c r="Z502" s="9"/>
      <c r="AA502" s="7"/>
    </row>
    <row r="503" spans="10:27" x14ac:dyDescent="0.3">
      <c r="J503" s="7"/>
      <c r="K503" s="15"/>
      <c r="L503" s="15"/>
      <c r="M503" s="15"/>
      <c r="N503" s="15"/>
      <c r="Z503" s="9"/>
      <c r="AA503" s="7"/>
    </row>
    <row r="504" spans="10:27" x14ac:dyDescent="0.3">
      <c r="J504" s="7"/>
      <c r="K504" s="15"/>
      <c r="L504" s="15"/>
      <c r="M504" s="15"/>
      <c r="N504" s="15"/>
      <c r="Z504" s="9"/>
      <c r="AA504" s="7"/>
    </row>
    <row r="505" spans="10:27" x14ac:dyDescent="0.3">
      <c r="J505" s="7"/>
      <c r="K505" s="15"/>
      <c r="L505" s="15"/>
      <c r="M505" s="15"/>
      <c r="N505" s="15"/>
      <c r="Z505" s="9"/>
      <c r="AA505" s="7"/>
    </row>
    <row r="506" spans="10:27" x14ac:dyDescent="0.3">
      <c r="J506" s="7"/>
      <c r="K506" s="15"/>
      <c r="L506" s="15"/>
      <c r="M506" s="15"/>
      <c r="N506" s="15"/>
      <c r="Z506" s="9"/>
      <c r="AA506" s="7"/>
    </row>
    <row r="507" spans="10:27" x14ac:dyDescent="0.3">
      <c r="J507" s="7"/>
      <c r="K507" s="15"/>
      <c r="L507" s="15"/>
      <c r="M507" s="15"/>
      <c r="N507" s="15"/>
      <c r="Z507" s="9"/>
      <c r="AA507" s="7"/>
    </row>
    <row r="508" spans="10:27" x14ac:dyDescent="0.3">
      <c r="J508" s="7"/>
      <c r="K508" s="15"/>
      <c r="L508" s="15"/>
      <c r="M508" s="15"/>
      <c r="N508" s="15"/>
      <c r="Z508" s="9"/>
      <c r="AA508" s="7"/>
    </row>
    <row r="509" spans="10:27" x14ac:dyDescent="0.3">
      <c r="J509" s="7"/>
      <c r="K509" s="15"/>
      <c r="L509" s="15"/>
      <c r="M509" s="15"/>
      <c r="N509" s="15"/>
      <c r="Z509" s="9"/>
      <c r="AA509" s="7"/>
    </row>
    <row r="510" spans="10:27" x14ac:dyDescent="0.3">
      <c r="J510" s="7"/>
      <c r="K510" s="15"/>
      <c r="L510" s="15"/>
      <c r="M510" s="15"/>
      <c r="N510" s="15"/>
      <c r="Z510" s="9"/>
      <c r="AA510" s="7"/>
    </row>
    <row r="511" spans="10:27" x14ac:dyDescent="0.3">
      <c r="J511" s="7"/>
      <c r="K511" s="15"/>
      <c r="L511" s="15"/>
      <c r="M511" s="15"/>
      <c r="N511" s="15"/>
      <c r="Z511" s="9"/>
      <c r="AA511" s="7"/>
    </row>
    <row r="512" spans="10:27" x14ac:dyDescent="0.3">
      <c r="J512" s="7"/>
      <c r="K512" s="15"/>
      <c r="L512" s="15"/>
      <c r="M512" s="15"/>
      <c r="N512" s="15"/>
      <c r="Z512" s="9"/>
      <c r="AA512" s="7"/>
    </row>
    <row r="513" spans="10:27" x14ac:dyDescent="0.3">
      <c r="J513" s="7"/>
      <c r="K513" s="15"/>
      <c r="L513" s="15"/>
      <c r="M513" s="15"/>
      <c r="N513" s="15"/>
      <c r="Z513" s="9"/>
      <c r="AA513" s="7"/>
    </row>
    <row r="514" spans="10:27" x14ac:dyDescent="0.3">
      <c r="J514" s="7"/>
      <c r="K514" s="15"/>
      <c r="L514" s="15"/>
      <c r="M514" s="15"/>
      <c r="N514" s="15"/>
      <c r="Z514" s="9"/>
      <c r="AA514" s="7"/>
    </row>
    <row r="515" spans="10:27" x14ac:dyDescent="0.3">
      <c r="J515" s="7"/>
      <c r="K515" s="15"/>
      <c r="L515" s="15"/>
      <c r="M515" s="15"/>
      <c r="N515" s="15"/>
      <c r="Z515" s="9"/>
      <c r="AA515" s="7"/>
    </row>
    <row r="516" spans="10:27" x14ac:dyDescent="0.3">
      <c r="J516" s="7"/>
      <c r="K516" s="15"/>
      <c r="L516" s="15"/>
      <c r="M516" s="15"/>
      <c r="N516" s="15"/>
      <c r="Z516" s="9"/>
      <c r="AA516" s="7"/>
    </row>
    <row r="517" spans="10:27" x14ac:dyDescent="0.3">
      <c r="J517" s="7"/>
      <c r="K517" s="15"/>
      <c r="L517" s="15"/>
      <c r="M517" s="15"/>
      <c r="N517" s="15"/>
      <c r="Z517" s="9"/>
      <c r="AA517" s="7"/>
    </row>
    <row r="518" spans="10:27" x14ac:dyDescent="0.3">
      <c r="J518" s="7"/>
      <c r="K518" s="15"/>
      <c r="L518" s="15"/>
      <c r="M518" s="15"/>
      <c r="N518" s="15"/>
      <c r="Z518" s="9"/>
      <c r="AA518" s="7"/>
    </row>
    <row r="519" spans="10:27" x14ac:dyDescent="0.3">
      <c r="J519" s="7"/>
      <c r="K519" s="15"/>
      <c r="L519" s="15"/>
      <c r="M519" s="15"/>
      <c r="N519" s="15"/>
      <c r="Z519" s="9"/>
      <c r="AA519" s="7"/>
    </row>
    <row r="520" spans="10:27" x14ac:dyDescent="0.3">
      <c r="J520" s="7"/>
      <c r="K520" s="15"/>
      <c r="L520" s="15"/>
      <c r="M520" s="15"/>
      <c r="N520" s="15"/>
      <c r="Z520" s="9"/>
      <c r="AA520" s="7"/>
    </row>
    <row r="521" spans="10:27" x14ac:dyDescent="0.3">
      <c r="J521" s="7"/>
      <c r="K521" s="15"/>
      <c r="L521" s="15"/>
      <c r="M521" s="15"/>
      <c r="N521" s="15"/>
      <c r="Z521" s="9"/>
      <c r="AA521" s="7"/>
    </row>
    <row r="522" spans="10:27" x14ac:dyDescent="0.3">
      <c r="J522" s="7"/>
      <c r="K522" s="15"/>
      <c r="L522" s="15"/>
      <c r="M522" s="15"/>
      <c r="N522" s="15"/>
      <c r="Z522" s="9"/>
      <c r="AA522" s="7"/>
    </row>
    <row r="523" spans="10:27" x14ac:dyDescent="0.3">
      <c r="J523" s="7"/>
      <c r="K523" s="15"/>
      <c r="L523" s="15"/>
      <c r="M523" s="15"/>
      <c r="N523" s="15"/>
      <c r="Z523" s="9"/>
      <c r="AA523" s="7"/>
    </row>
    <row r="524" spans="10:27" x14ac:dyDescent="0.3">
      <c r="J524" s="7"/>
      <c r="K524" s="15"/>
      <c r="L524" s="15"/>
      <c r="M524" s="15"/>
      <c r="N524" s="15"/>
      <c r="Z524" s="9"/>
      <c r="AA524" s="7"/>
    </row>
    <row r="525" spans="10:27" x14ac:dyDescent="0.3">
      <c r="J525" s="7"/>
      <c r="K525" s="15"/>
      <c r="L525" s="15"/>
      <c r="M525" s="15"/>
      <c r="N525" s="15"/>
      <c r="Z525" s="9"/>
      <c r="AA525" s="7"/>
    </row>
    <row r="526" spans="10:27" x14ac:dyDescent="0.3">
      <c r="J526" s="7"/>
      <c r="K526" s="15"/>
      <c r="L526" s="15"/>
      <c r="M526" s="15"/>
      <c r="N526" s="15"/>
      <c r="Z526" s="9"/>
      <c r="AA526" s="7"/>
    </row>
    <row r="527" spans="10:27" x14ac:dyDescent="0.3">
      <c r="J527" s="7"/>
      <c r="K527" s="15"/>
      <c r="L527" s="15"/>
      <c r="M527" s="15"/>
      <c r="N527" s="15"/>
      <c r="Z527" s="9"/>
      <c r="AA527" s="7"/>
    </row>
    <row r="528" spans="10:27" x14ac:dyDescent="0.3">
      <c r="J528" s="7"/>
      <c r="K528" s="15"/>
      <c r="L528" s="15"/>
      <c r="M528" s="15"/>
      <c r="N528" s="15"/>
      <c r="Z528" s="9"/>
      <c r="AA528" s="7"/>
    </row>
    <row r="529" spans="10:27" x14ac:dyDescent="0.3">
      <c r="J529" s="7"/>
      <c r="K529" s="15"/>
      <c r="L529" s="15"/>
      <c r="M529" s="15"/>
      <c r="N529" s="15"/>
      <c r="Z529" s="9"/>
      <c r="AA529" s="7"/>
    </row>
    <row r="530" spans="10:27" x14ac:dyDescent="0.3">
      <c r="J530" s="7"/>
      <c r="K530" s="15"/>
      <c r="L530" s="15"/>
      <c r="M530" s="15"/>
      <c r="N530" s="15"/>
      <c r="Z530" s="9"/>
      <c r="AA530" s="7"/>
    </row>
    <row r="531" spans="10:27" x14ac:dyDescent="0.3">
      <c r="J531" s="7"/>
      <c r="K531" s="15"/>
      <c r="L531" s="15"/>
      <c r="M531" s="15"/>
      <c r="N531" s="15"/>
      <c r="Z531" s="9"/>
      <c r="AA531" s="7"/>
    </row>
    <row r="532" spans="10:27" x14ac:dyDescent="0.3">
      <c r="J532" s="7"/>
      <c r="K532" s="15"/>
      <c r="L532" s="15"/>
      <c r="M532" s="15"/>
      <c r="N532" s="15"/>
      <c r="Z532" s="9"/>
      <c r="AA532" s="7"/>
    </row>
    <row r="533" spans="10:27" x14ac:dyDescent="0.3">
      <c r="J533" s="7"/>
      <c r="K533" s="15"/>
      <c r="L533" s="15"/>
      <c r="M533" s="15"/>
      <c r="N533" s="15"/>
      <c r="Z533" s="9"/>
      <c r="AA533" s="7"/>
    </row>
    <row r="534" spans="10:27" x14ac:dyDescent="0.3">
      <c r="J534" s="7"/>
      <c r="K534" s="15"/>
      <c r="L534" s="15"/>
      <c r="M534" s="15"/>
      <c r="N534" s="15"/>
      <c r="Z534" s="9"/>
      <c r="AA534" s="7"/>
    </row>
    <row r="535" spans="10:27" x14ac:dyDescent="0.3">
      <c r="J535" s="7"/>
      <c r="K535" s="15"/>
      <c r="L535" s="15"/>
      <c r="M535" s="15"/>
      <c r="N535" s="15"/>
      <c r="Z535" s="9"/>
      <c r="AA535" s="7"/>
    </row>
    <row r="536" spans="10:27" x14ac:dyDescent="0.3">
      <c r="J536" s="7"/>
      <c r="K536" s="15"/>
      <c r="L536" s="15"/>
      <c r="M536" s="15"/>
      <c r="N536" s="15"/>
      <c r="Z536" s="9"/>
      <c r="AA536" s="7"/>
    </row>
    <row r="537" spans="10:27" x14ac:dyDescent="0.3">
      <c r="J537" s="7"/>
      <c r="K537" s="15"/>
      <c r="L537" s="15"/>
      <c r="M537" s="15"/>
      <c r="N537" s="15"/>
      <c r="Z537" s="9"/>
      <c r="AA537" s="7"/>
    </row>
    <row r="538" spans="10:27" x14ac:dyDescent="0.3">
      <c r="J538" s="7"/>
      <c r="K538" s="15"/>
      <c r="L538" s="15"/>
      <c r="M538" s="15"/>
      <c r="N538" s="15"/>
      <c r="Z538" s="9"/>
      <c r="AA538" s="7"/>
    </row>
    <row r="539" spans="10:27" x14ac:dyDescent="0.3">
      <c r="J539" s="7"/>
      <c r="K539" s="15"/>
      <c r="L539" s="15"/>
      <c r="M539" s="15"/>
      <c r="N539" s="15"/>
      <c r="Z539" s="9"/>
      <c r="AA539" s="7"/>
    </row>
    <row r="540" spans="10:27" x14ac:dyDescent="0.3">
      <c r="J540" s="7"/>
      <c r="K540" s="15"/>
      <c r="L540" s="15"/>
      <c r="M540" s="15"/>
      <c r="N540" s="15"/>
      <c r="Z540" s="9"/>
      <c r="AA540" s="7"/>
    </row>
    <row r="541" spans="10:27" x14ac:dyDescent="0.3">
      <c r="J541" s="7"/>
      <c r="K541" s="15"/>
      <c r="L541" s="15"/>
      <c r="M541" s="15"/>
      <c r="N541" s="15"/>
      <c r="Z541" s="9"/>
      <c r="AA541" s="7"/>
    </row>
    <row r="542" spans="10:27" x14ac:dyDescent="0.3">
      <c r="J542" s="7"/>
      <c r="K542" s="15"/>
      <c r="L542" s="15"/>
      <c r="M542" s="15"/>
      <c r="N542" s="15"/>
      <c r="Z542" s="9"/>
      <c r="AA542" s="7"/>
    </row>
    <row r="543" spans="10:27" x14ac:dyDescent="0.3">
      <c r="J543" s="7"/>
      <c r="K543" s="15"/>
      <c r="L543" s="15"/>
      <c r="M543" s="15"/>
      <c r="N543" s="15"/>
      <c r="Z543" s="9"/>
      <c r="AA543" s="7"/>
    </row>
    <row r="544" spans="10:27" x14ac:dyDescent="0.3">
      <c r="J544" s="7"/>
      <c r="K544" s="15"/>
      <c r="L544" s="15"/>
      <c r="M544" s="15"/>
      <c r="N544" s="15"/>
      <c r="Z544" s="9"/>
      <c r="AA544" s="7"/>
    </row>
    <row r="545" spans="10:27" x14ac:dyDescent="0.3">
      <c r="J545" s="7"/>
      <c r="K545" s="15"/>
      <c r="L545" s="15"/>
      <c r="M545" s="15"/>
      <c r="N545" s="15"/>
      <c r="Z545" s="9"/>
      <c r="AA545" s="7"/>
    </row>
    <row r="546" spans="10:27" x14ac:dyDescent="0.3">
      <c r="J546" s="7"/>
      <c r="K546" s="15"/>
      <c r="L546" s="15"/>
      <c r="M546" s="15"/>
      <c r="N546" s="15"/>
      <c r="Z546" s="9"/>
      <c r="AA546" s="7"/>
    </row>
    <row r="547" spans="10:27" x14ac:dyDescent="0.3">
      <c r="J547" s="7"/>
      <c r="K547" s="15"/>
      <c r="L547" s="15"/>
      <c r="M547" s="15"/>
      <c r="N547" s="15"/>
      <c r="Z547" s="9"/>
      <c r="AA547" s="7"/>
    </row>
    <row r="548" spans="10:27" x14ac:dyDescent="0.3">
      <c r="J548" s="7"/>
      <c r="K548" s="15"/>
      <c r="L548" s="15"/>
      <c r="M548" s="15"/>
      <c r="N548" s="15"/>
      <c r="Z548" s="9"/>
      <c r="AA548" s="7"/>
    </row>
    <row r="549" spans="10:27" x14ac:dyDescent="0.3">
      <c r="J549" s="7"/>
      <c r="K549" s="15"/>
      <c r="L549" s="15"/>
      <c r="M549" s="15"/>
      <c r="N549" s="15"/>
      <c r="Z549" s="9"/>
      <c r="AA549" s="7"/>
    </row>
    <row r="550" spans="10:27" x14ac:dyDescent="0.3">
      <c r="J550" s="7"/>
      <c r="K550" s="15"/>
      <c r="L550" s="15"/>
      <c r="M550" s="15"/>
      <c r="N550" s="15"/>
      <c r="Z550" s="9"/>
      <c r="AA550" s="7"/>
    </row>
    <row r="551" spans="10:27" x14ac:dyDescent="0.3">
      <c r="J551" s="7"/>
      <c r="K551" s="15"/>
      <c r="L551" s="15"/>
      <c r="M551" s="15"/>
      <c r="N551" s="15"/>
      <c r="Z551" s="9"/>
      <c r="AA551" s="7"/>
    </row>
    <row r="552" spans="10:27" x14ac:dyDescent="0.3">
      <c r="J552" s="7"/>
      <c r="K552" s="15"/>
      <c r="L552" s="15"/>
      <c r="M552" s="15"/>
      <c r="N552" s="15"/>
      <c r="Z552" s="9"/>
      <c r="AA552" s="7"/>
    </row>
    <row r="553" spans="10:27" x14ac:dyDescent="0.3">
      <c r="J553" s="7"/>
      <c r="K553" s="15"/>
      <c r="L553" s="15"/>
      <c r="M553" s="15"/>
      <c r="N553" s="15"/>
      <c r="Z553" s="9"/>
      <c r="AA553" s="7"/>
    </row>
    <row r="554" spans="10:27" x14ac:dyDescent="0.3">
      <c r="J554" s="7"/>
      <c r="K554" s="15"/>
      <c r="L554" s="15"/>
      <c r="M554" s="15"/>
      <c r="N554" s="15"/>
      <c r="Z554" s="9"/>
      <c r="AA554" s="7"/>
    </row>
    <row r="555" spans="10:27" x14ac:dyDescent="0.3">
      <c r="J555" s="7"/>
      <c r="K555" s="15"/>
      <c r="L555" s="15"/>
      <c r="M555" s="15"/>
      <c r="N555" s="15"/>
      <c r="Z555" s="9"/>
      <c r="AA555" s="7"/>
    </row>
    <row r="556" spans="10:27" x14ac:dyDescent="0.3">
      <c r="J556" s="7"/>
      <c r="K556" s="15"/>
      <c r="L556" s="15"/>
      <c r="M556" s="15"/>
      <c r="N556" s="15"/>
      <c r="Z556" s="9"/>
      <c r="AA556" s="7"/>
    </row>
    <row r="557" spans="10:27" x14ac:dyDescent="0.3">
      <c r="J557" s="7"/>
      <c r="K557" s="15"/>
      <c r="L557" s="15"/>
      <c r="M557" s="15"/>
      <c r="N557" s="15"/>
      <c r="Z557" s="9"/>
      <c r="AA557" s="7"/>
    </row>
    <row r="558" spans="10:27" x14ac:dyDescent="0.3">
      <c r="J558" s="7"/>
      <c r="K558" s="15"/>
      <c r="L558" s="15"/>
      <c r="M558" s="15"/>
      <c r="N558" s="15"/>
      <c r="Z558" s="9"/>
      <c r="AA558" s="7"/>
    </row>
    <row r="559" spans="10:27" x14ac:dyDescent="0.3">
      <c r="J559" s="7"/>
      <c r="K559" s="15"/>
      <c r="L559" s="15"/>
      <c r="M559" s="15"/>
      <c r="N559" s="15"/>
      <c r="Z559" s="9"/>
      <c r="AA559" s="7"/>
    </row>
    <row r="560" spans="10:27" x14ac:dyDescent="0.3">
      <c r="J560" s="7"/>
      <c r="K560" s="15"/>
      <c r="L560" s="15"/>
      <c r="M560" s="15"/>
      <c r="N560" s="15"/>
      <c r="Z560" s="9"/>
      <c r="AA560" s="7"/>
    </row>
    <row r="561" spans="10:27" x14ac:dyDescent="0.3">
      <c r="J561" s="7"/>
      <c r="K561" s="15"/>
      <c r="L561" s="15"/>
      <c r="M561" s="15"/>
      <c r="N561" s="15"/>
      <c r="Z561" s="9"/>
      <c r="AA561" s="7"/>
    </row>
    <row r="562" spans="10:27" x14ac:dyDescent="0.3">
      <c r="J562" s="7"/>
      <c r="K562" s="15"/>
      <c r="L562" s="15"/>
      <c r="M562" s="15"/>
      <c r="N562" s="15"/>
      <c r="Z562" s="9"/>
      <c r="AA562" s="7"/>
    </row>
    <row r="563" spans="10:27" x14ac:dyDescent="0.3">
      <c r="J563" s="7"/>
      <c r="K563" s="15"/>
      <c r="L563" s="15"/>
      <c r="M563" s="15"/>
      <c r="N563" s="15"/>
      <c r="Z563" s="9"/>
      <c r="AA563" s="7"/>
    </row>
    <row r="564" spans="10:27" x14ac:dyDescent="0.3">
      <c r="J564" s="7"/>
      <c r="K564" s="15"/>
      <c r="L564" s="15"/>
      <c r="M564" s="15"/>
      <c r="N564" s="15"/>
      <c r="Z564" s="9"/>
      <c r="AA564" s="7"/>
    </row>
    <row r="565" spans="10:27" x14ac:dyDescent="0.3">
      <c r="J565" s="7"/>
      <c r="K565" s="15"/>
      <c r="L565" s="15"/>
      <c r="M565" s="15"/>
      <c r="N565" s="15"/>
      <c r="Z565" s="9"/>
      <c r="AA565" s="7"/>
    </row>
    <row r="566" spans="10:27" x14ac:dyDescent="0.3">
      <c r="J566" s="7"/>
      <c r="K566" s="15"/>
      <c r="L566" s="15"/>
      <c r="M566" s="15"/>
      <c r="N566" s="15"/>
      <c r="Z566" s="9"/>
      <c r="AA566" s="7"/>
    </row>
    <row r="567" spans="10:27" x14ac:dyDescent="0.3">
      <c r="J567" s="7"/>
      <c r="K567" s="15"/>
      <c r="L567" s="15"/>
      <c r="M567" s="15"/>
      <c r="N567" s="15"/>
      <c r="Z567" s="9"/>
      <c r="AA567" s="7"/>
    </row>
    <row r="568" spans="10:27" x14ac:dyDescent="0.3">
      <c r="J568" s="7"/>
      <c r="K568" s="15"/>
      <c r="L568" s="15"/>
      <c r="M568" s="15"/>
      <c r="N568" s="15"/>
      <c r="Z568" s="9"/>
      <c r="AA568" s="7"/>
    </row>
    <row r="569" spans="10:27" x14ac:dyDescent="0.3">
      <c r="J569" s="7"/>
      <c r="K569" s="15"/>
      <c r="L569" s="15"/>
      <c r="M569" s="15"/>
      <c r="N569" s="15"/>
      <c r="Z569" s="9"/>
      <c r="AA569" s="7"/>
    </row>
    <row r="570" spans="10:27" x14ac:dyDescent="0.3">
      <c r="J570" s="7"/>
      <c r="K570" s="15"/>
      <c r="L570" s="15"/>
      <c r="M570" s="15"/>
      <c r="N570" s="15"/>
      <c r="Z570" s="9"/>
      <c r="AA570" s="7"/>
    </row>
    <row r="571" spans="10:27" x14ac:dyDescent="0.3">
      <c r="J571" s="7"/>
      <c r="K571" s="15"/>
      <c r="L571" s="15"/>
      <c r="M571" s="15"/>
      <c r="N571" s="15"/>
      <c r="Z571" s="9"/>
      <c r="AA571" s="7"/>
    </row>
    <row r="572" spans="10:27" x14ac:dyDescent="0.3">
      <c r="J572" s="7"/>
      <c r="K572" s="15"/>
      <c r="L572" s="15"/>
      <c r="M572" s="15"/>
      <c r="N572" s="15"/>
      <c r="Z572" s="9"/>
      <c r="AA572" s="7"/>
    </row>
    <row r="573" spans="10:27" x14ac:dyDescent="0.3">
      <c r="J573" s="7"/>
      <c r="K573" s="15"/>
      <c r="L573" s="15"/>
      <c r="M573" s="15"/>
      <c r="N573" s="15"/>
      <c r="Z573" s="9"/>
      <c r="AA573" s="7"/>
    </row>
    <row r="574" spans="10:27" x14ac:dyDescent="0.3">
      <c r="J574" s="7"/>
      <c r="K574" s="15"/>
      <c r="L574" s="15"/>
      <c r="M574" s="15"/>
      <c r="N574" s="15"/>
      <c r="Z574" s="9"/>
      <c r="AA574" s="7"/>
    </row>
    <row r="575" spans="10:27" x14ac:dyDescent="0.3">
      <c r="J575" s="7"/>
      <c r="K575" s="15"/>
      <c r="L575" s="15"/>
      <c r="M575" s="15"/>
      <c r="N575" s="15"/>
      <c r="Z575" s="9"/>
      <c r="AA575" s="7"/>
    </row>
    <row r="576" spans="10:27" x14ac:dyDescent="0.3">
      <c r="J576" s="7"/>
      <c r="K576" s="15"/>
      <c r="L576" s="15"/>
      <c r="M576" s="15"/>
      <c r="N576" s="15"/>
      <c r="Z576" s="9"/>
      <c r="AA576" s="7"/>
    </row>
    <row r="577" spans="10:27" x14ac:dyDescent="0.3">
      <c r="J577" s="7"/>
      <c r="K577" s="15"/>
      <c r="L577" s="15"/>
      <c r="M577" s="15"/>
      <c r="N577" s="15"/>
      <c r="Z577" s="9"/>
      <c r="AA577" s="7"/>
    </row>
    <row r="578" spans="10:27" x14ac:dyDescent="0.3">
      <c r="J578" s="7"/>
      <c r="K578" s="15"/>
      <c r="L578" s="15"/>
      <c r="M578" s="15"/>
      <c r="N578" s="15"/>
      <c r="Z578" s="9"/>
      <c r="AA578" s="7"/>
    </row>
    <row r="579" spans="10:27" x14ac:dyDescent="0.3">
      <c r="J579" s="7"/>
      <c r="K579" s="15"/>
      <c r="L579" s="15"/>
      <c r="M579" s="15"/>
      <c r="N579" s="15"/>
      <c r="Z579" s="9"/>
      <c r="AA579" s="7"/>
    </row>
    <row r="580" spans="10:27" x14ac:dyDescent="0.3">
      <c r="J580" s="7"/>
      <c r="K580" s="15"/>
      <c r="L580" s="15"/>
      <c r="M580" s="15"/>
      <c r="N580" s="15"/>
      <c r="Z580" s="9"/>
      <c r="AA580" s="7"/>
    </row>
    <row r="581" spans="10:27" x14ac:dyDescent="0.3">
      <c r="J581" s="7"/>
      <c r="K581" s="15"/>
      <c r="L581" s="15"/>
      <c r="M581" s="15"/>
      <c r="N581" s="15"/>
      <c r="Z581" s="9"/>
      <c r="AA581" s="7"/>
    </row>
    <row r="582" spans="10:27" x14ac:dyDescent="0.3">
      <c r="J582" s="7"/>
      <c r="K582" s="15"/>
      <c r="L582" s="15"/>
      <c r="M582" s="15"/>
      <c r="N582" s="15"/>
      <c r="Z582" s="9"/>
      <c r="AA582" s="7"/>
    </row>
    <row r="583" spans="10:27" x14ac:dyDescent="0.3">
      <c r="J583" s="7"/>
      <c r="K583" s="15"/>
      <c r="L583" s="15"/>
      <c r="M583" s="15"/>
      <c r="N583" s="15"/>
      <c r="Z583" s="9"/>
      <c r="AA583" s="7"/>
    </row>
    <row r="584" spans="10:27" x14ac:dyDescent="0.3">
      <c r="J584" s="7"/>
      <c r="K584" s="15"/>
      <c r="L584" s="15"/>
      <c r="M584" s="15"/>
      <c r="N584" s="15"/>
      <c r="Z584" s="9"/>
      <c r="AA584" s="7"/>
    </row>
    <row r="585" spans="10:27" x14ac:dyDescent="0.3">
      <c r="J585" s="7"/>
      <c r="K585" s="15"/>
      <c r="L585" s="15"/>
      <c r="M585" s="15"/>
      <c r="N585" s="15"/>
      <c r="Z585" s="9"/>
      <c r="AA585" s="7"/>
    </row>
    <row r="586" spans="10:27" x14ac:dyDescent="0.3">
      <c r="J586" s="7"/>
      <c r="K586" s="15"/>
      <c r="L586" s="15"/>
      <c r="M586" s="15"/>
      <c r="N586" s="15"/>
      <c r="Z586" s="9"/>
      <c r="AA586" s="7"/>
    </row>
    <row r="587" spans="10:27" x14ac:dyDescent="0.3">
      <c r="J587" s="7"/>
      <c r="K587" s="15"/>
      <c r="L587" s="15"/>
      <c r="M587" s="15"/>
      <c r="N587" s="15"/>
      <c r="Z587" s="9"/>
      <c r="AA587" s="7"/>
    </row>
    <row r="588" spans="10:27" x14ac:dyDescent="0.3">
      <c r="J588" s="7"/>
      <c r="K588" s="15"/>
      <c r="L588" s="15"/>
      <c r="M588" s="15"/>
      <c r="N588" s="15"/>
      <c r="Z588" s="9"/>
      <c r="AA588" s="7"/>
    </row>
    <row r="589" spans="10:27" x14ac:dyDescent="0.3">
      <c r="J589" s="7"/>
      <c r="K589" s="15"/>
      <c r="L589" s="15"/>
      <c r="M589" s="15"/>
      <c r="N589" s="15"/>
      <c r="Z589" s="9"/>
      <c r="AA589" s="7"/>
    </row>
    <row r="590" spans="10:27" x14ac:dyDescent="0.3">
      <c r="J590" s="7"/>
      <c r="K590" s="15"/>
      <c r="L590" s="15"/>
      <c r="M590" s="15"/>
      <c r="N590" s="15"/>
      <c r="Z590" s="9"/>
      <c r="AA590" s="7"/>
    </row>
    <row r="591" spans="10:27" x14ac:dyDescent="0.3">
      <c r="J591" s="7"/>
      <c r="K591" s="15"/>
      <c r="L591" s="15"/>
      <c r="M591" s="15"/>
      <c r="N591" s="15"/>
      <c r="Z591" s="9"/>
      <c r="AA591" s="7"/>
    </row>
    <row r="592" spans="10:27" x14ac:dyDescent="0.3">
      <c r="J592" s="7"/>
      <c r="K592" s="15"/>
      <c r="L592" s="15"/>
      <c r="M592" s="15"/>
      <c r="N592" s="15"/>
      <c r="Z592" s="9"/>
      <c r="AA592" s="7"/>
    </row>
    <row r="593" spans="10:27" x14ac:dyDescent="0.3">
      <c r="J593" s="7"/>
      <c r="K593" s="15"/>
      <c r="L593" s="15"/>
      <c r="M593" s="15"/>
      <c r="N593" s="15"/>
      <c r="Z593" s="9"/>
      <c r="AA593" s="7"/>
    </row>
    <row r="594" spans="10:27" x14ac:dyDescent="0.3">
      <c r="J594" s="7"/>
      <c r="K594" s="15"/>
      <c r="L594" s="15"/>
      <c r="M594" s="15"/>
      <c r="N594" s="15"/>
      <c r="Z594" s="9"/>
      <c r="AA594" s="7"/>
    </row>
    <row r="595" spans="10:27" x14ac:dyDescent="0.3">
      <c r="J595" s="7"/>
      <c r="K595" s="15"/>
      <c r="L595" s="15"/>
      <c r="M595" s="15"/>
      <c r="N595" s="15"/>
      <c r="Z595" s="9"/>
      <c r="AA595" s="7"/>
    </row>
    <row r="596" spans="10:27" x14ac:dyDescent="0.3">
      <c r="J596" s="7"/>
      <c r="K596" s="15"/>
      <c r="L596" s="15"/>
      <c r="M596" s="15"/>
      <c r="N596" s="15"/>
      <c r="Z596" s="9"/>
      <c r="AA596" s="7"/>
    </row>
    <row r="597" spans="10:27" x14ac:dyDescent="0.3">
      <c r="J597" s="7"/>
      <c r="K597" s="15"/>
      <c r="L597" s="15"/>
      <c r="M597" s="15"/>
      <c r="N597" s="15"/>
      <c r="Z597" s="9"/>
      <c r="AA597" s="7"/>
    </row>
    <row r="598" spans="10:27" x14ac:dyDescent="0.3">
      <c r="J598" s="7"/>
      <c r="K598" s="15"/>
      <c r="L598" s="15"/>
      <c r="M598" s="15"/>
      <c r="N598" s="15"/>
      <c r="Z598" s="9"/>
      <c r="AA598" s="7"/>
    </row>
    <row r="599" spans="10:27" x14ac:dyDescent="0.3">
      <c r="J599" s="7"/>
      <c r="K599" s="15"/>
      <c r="L599" s="15"/>
      <c r="M599" s="15"/>
      <c r="N599" s="15"/>
      <c r="Z599" s="9"/>
      <c r="AA599" s="7"/>
    </row>
    <row r="600" spans="10:27" x14ac:dyDescent="0.3">
      <c r="J600" s="7"/>
      <c r="K600" s="15"/>
      <c r="L600" s="15"/>
      <c r="M600" s="15"/>
      <c r="N600" s="15"/>
      <c r="Z600" s="9"/>
      <c r="AA600" s="7"/>
    </row>
    <row r="601" spans="10:27" x14ac:dyDescent="0.3">
      <c r="J601" s="7"/>
      <c r="K601" s="15"/>
      <c r="L601" s="15"/>
      <c r="M601" s="15"/>
      <c r="N601" s="15"/>
      <c r="Z601" s="9"/>
      <c r="AA601" s="7"/>
    </row>
    <row r="602" spans="10:27" x14ac:dyDescent="0.3">
      <c r="J602" s="7"/>
      <c r="K602" s="15"/>
      <c r="L602" s="15"/>
      <c r="M602" s="15"/>
      <c r="N602" s="15"/>
      <c r="Z602" s="9"/>
      <c r="AA602" s="7"/>
    </row>
    <row r="603" spans="10:27" x14ac:dyDescent="0.3">
      <c r="J603" s="7"/>
      <c r="K603" s="15"/>
      <c r="L603" s="15"/>
      <c r="M603" s="15"/>
      <c r="N603" s="15"/>
      <c r="Z603" s="9"/>
      <c r="AA603" s="7"/>
    </row>
    <row r="604" spans="10:27" x14ac:dyDescent="0.3">
      <c r="J604" s="7"/>
      <c r="K604" s="15"/>
      <c r="L604" s="15"/>
      <c r="M604" s="15"/>
      <c r="N604" s="15"/>
      <c r="Z604" s="9"/>
      <c r="AA604" s="7"/>
    </row>
    <row r="605" spans="10:27" x14ac:dyDescent="0.3">
      <c r="J605" s="7"/>
      <c r="K605" s="15"/>
      <c r="L605" s="15"/>
      <c r="M605" s="15"/>
      <c r="N605" s="15"/>
      <c r="Z605" s="9"/>
      <c r="AA605" s="7"/>
    </row>
    <row r="606" spans="10:27" x14ac:dyDescent="0.3">
      <c r="J606" s="7"/>
      <c r="K606" s="15"/>
      <c r="L606" s="15"/>
      <c r="M606" s="15"/>
      <c r="N606" s="15"/>
      <c r="Z606" s="9"/>
      <c r="AA606" s="7"/>
    </row>
    <row r="607" spans="10:27" x14ac:dyDescent="0.3">
      <c r="J607" s="7"/>
      <c r="K607" s="15"/>
      <c r="L607" s="15"/>
      <c r="M607" s="15"/>
      <c r="N607" s="15"/>
      <c r="Z607" s="9"/>
      <c r="AA607" s="7"/>
    </row>
    <row r="608" spans="10:27" x14ac:dyDescent="0.3">
      <c r="J608" s="7"/>
      <c r="K608" s="15"/>
      <c r="L608" s="15"/>
      <c r="M608" s="15"/>
      <c r="N608" s="15"/>
      <c r="Z608" s="9"/>
      <c r="AA608" s="7"/>
    </row>
    <row r="609" spans="10:27" x14ac:dyDescent="0.3">
      <c r="J609" s="7"/>
      <c r="K609" s="15"/>
      <c r="L609" s="15"/>
      <c r="M609" s="15"/>
      <c r="N609" s="15"/>
      <c r="Z609" s="9"/>
      <c r="AA609" s="7"/>
    </row>
    <row r="610" spans="10:27" x14ac:dyDescent="0.3">
      <c r="J610" s="7"/>
      <c r="K610" s="15"/>
      <c r="L610" s="15"/>
      <c r="M610" s="15"/>
      <c r="N610" s="15"/>
      <c r="Z610" s="9"/>
      <c r="AA610" s="7"/>
    </row>
    <row r="611" spans="10:27" x14ac:dyDescent="0.3">
      <c r="J611" s="7"/>
      <c r="K611" s="15"/>
      <c r="L611" s="15"/>
      <c r="M611" s="15"/>
      <c r="N611" s="15"/>
      <c r="Z611" s="9"/>
      <c r="AA611" s="7"/>
    </row>
    <row r="612" spans="10:27" x14ac:dyDescent="0.3">
      <c r="J612" s="7"/>
      <c r="K612" s="15"/>
      <c r="L612" s="15"/>
      <c r="M612" s="15"/>
      <c r="N612" s="15"/>
      <c r="Z612" s="9"/>
      <c r="AA612" s="7"/>
    </row>
    <row r="613" spans="10:27" x14ac:dyDescent="0.3">
      <c r="J613" s="7"/>
      <c r="K613" s="15"/>
      <c r="L613" s="15"/>
      <c r="M613" s="15"/>
      <c r="N613" s="15"/>
      <c r="Z613" s="9"/>
      <c r="AA613" s="7"/>
    </row>
    <row r="614" spans="10:27" x14ac:dyDescent="0.3">
      <c r="J614" s="7"/>
      <c r="K614" s="15"/>
      <c r="L614" s="15"/>
      <c r="M614" s="15"/>
      <c r="N614" s="15"/>
      <c r="Z614" s="9"/>
      <c r="AA614" s="7"/>
    </row>
    <row r="615" spans="10:27" x14ac:dyDescent="0.3">
      <c r="J615" s="7"/>
      <c r="K615" s="15"/>
      <c r="L615" s="15"/>
      <c r="M615" s="15"/>
      <c r="N615" s="15"/>
      <c r="Z615" s="9"/>
      <c r="AA615" s="7"/>
    </row>
    <row r="616" spans="10:27" x14ac:dyDescent="0.3">
      <c r="J616" s="7"/>
      <c r="K616" s="15"/>
      <c r="L616" s="15"/>
      <c r="M616" s="15"/>
      <c r="N616" s="15"/>
      <c r="Z616" s="9"/>
      <c r="AA616" s="7"/>
    </row>
    <row r="617" spans="10:27" x14ac:dyDescent="0.3">
      <c r="J617" s="7"/>
      <c r="K617" s="15"/>
      <c r="L617" s="15"/>
      <c r="M617" s="15"/>
      <c r="N617" s="15"/>
      <c r="Z617" s="9"/>
      <c r="AA617" s="7"/>
    </row>
    <row r="618" spans="10:27" x14ac:dyDescent="0.3">
      <c r="J618" s="7"/>
      <c r="K618" s="15"/>
      <c r="L618" s="15"/>
      <c r="M618" s="15"/>
      <c r="N618" s="15"/>
      <c r="Z618" s="9"/>
      <c r="AA618" s="7"/>
    </row>
    <row r="619" spans="10:27" x14ac:dyDescent="0.3">
      <c r="J619" s="7"/>
      <c r="K619" s="15"/>
      <c r="L619" s="15"/>
      <c r="M619" s="15"/>
      <c r="N619" s="15"/>
      <c r="Z619" s="9"/>
      <c r="AA619" s="7"/>
    </row>
    <row r="620" spans="10:27" x14ac:dyDescent="0.3">
      <c r="J620" s="7"/>
      <c r="K620" s="15"/>
      <c r="L620" s="15"/>
      <c r="M620" s="15"/>
      <c r="N620" s="15"/>
      <c r="Z620" s="9"/>
      <c r="AA620" s="7"/>
    </row>
    <row r="621" spans="10:27" x14ac:dyDescent="0.3">
      <c r="J621" s="7"/>
      <c r="K621" s="15"/>
      <c r="L621" s="15"/>
      <c r="M621" s="15"/>
      <c r="N621" s="15"/>
      <c r="Z621" s="9"/>
      <c r="AA621" s="7"/>
    </row>
    <row r="622" spans="10:27" x14ac:dyDescent="0.3">
      <c r="J622" s="7"/>
      <c r="K622" s="15"/>
      <c r="L622" s="15"/>
      <c r="M622" s="15"/>
      <c r="N622" s="15"/>
      <c r="Z622" s="9"/>
      <c r="AA622" s="7"/>
    </row>
    <row r="623" spans="10:27" x14ac:dyDescent="0.3">
      <c r="J623" s="7"/>
      <c r="K623" s="15"/>
      <c r="L623" s="15"/>
      <c r="M623" s="15"/>
      <c r="N623" s="15"/>
      <c r="Z623" s="9"/>
      <c r="AA623" s="7"/>
    </row>
    <row r="624" spans="10:27" x14ac:dyDescent="0.3">
      <c r="J624" s="7"/>
      <c r="K624" s="15"/>
      <c r="L624" s="15"/>
      <c r="M624" s="15"/>
      <c r="N624" s="15"/>
      <c r="Z624" s="9"/>
      <c r="AA624" s="7"/>
    </row>
    <row r="625" spans="10:27" x14ac:dyDescent="0.3">
      <c r="J625" s="7"/>
      <c r="K625" s="15"/>
      <c r="L625" s="15"/>
      <c r="M625" s="15"/>
      <c r="N625" s="15"/>
      <c r="Z625" s="9"/>
      <c r="AA625" s="7"/>
    </row>
    <row r="626" spans="10:27" x14ac:dyDescent="0.3">
      <c r="J626" s="7"/>
      <c r="K626" s="15"/>
      <c r="L626" s="15"/>
      <c r="M626" s="15"/>
      <c r="N626" s="15"/>
      <c r="Z626" s="9"/>
      <c r="AA626" s="7"/>
    </row>
    <row r="627" spans="10:27" x14ac:dyDescent="0.3">
      <c r="J627" s="7"/>
      <c r="K627" s="15"/>
      <c r="L627" s="15"/>
      <c r="M627" s="15"/>
      <c r="N627" s="15"/>
      <c r="Z627" s="9"/>
      <c r="AA627" s="7"/>
    </row>
    <row r="628" spans="10:27" x14ac:dyDescent="0.3">
      <c r="J628" s="7"/>
      <c r="K628" s="15"/>
      <c r="L628" s="15"/>
      <c r="M628" s="15"/>
      <c r="N628" s="15"/>
      <c r="Z628" s="9"/>
      <c r="AA628" s="7"/>
    </row>
    <row r="629" spans="10:27" x14ac:dyDescent="0.3">
      <c r="J629" s="7"/>
      <c r="K629" s="15"/>
      <c r="L629" s="15"/>
      <c r="M629" s="15"/>
      <c r="N629" s="15"/>
      <c r="Z629" s="9"/>
      <c r="AA629" s="7"/>
    </row>
    <row r="630" spans="10:27" x14ac:dyDescent="0.3">
      <c r="J630" s="7"/>
      <c r="K630" s="15"/>
      <c r="L630" s="15"/>
      <c r="M630" s="15"/>
      <c r="N630" s="15"/>
      <c r="Z630" s="9"/>
      <c r="AA630" s="7"/>
    </row>
    <row r="631" spans="10:27" x14ac:dyDescent="0.3">
      <c r="J631" s="7"/>
      <c r="K631" s="15"/>
      <c r="L631" s="15"/>
      <c r="M631" s="15"/>
      <c r="N631" s="15"/>
      <c r="Z631" s="9"/>
      <c r="AA631" s="7"/>
    </row>
    <row r="632" spans="10:27" x14ac:dyDescent="0.3">
      <c r="J632" s="7"/>
      <c r="K632" s="15"/>
      <c r="L632" s="15"/>
      <c r="M632" s="15"/>
      <c r="N632" s="15"/>
      <c r="Z632" s="9"/>
      <c r="AA632" s="7"/>
    </row>
    <row r="633" spans="10:27" x14ac:dyDescent="0.3">
      <c r="J633" s="7"/>
      <c r="K633" s="15"/>
      <c r="L633" s="15"/>
      <c r="M633" s="15"/>
      <c r="N633" s="15"/>
      <c r="Z633" s="9"/>
      <c r="AA633" s="7"/>
    </row>
    <row r="634" spans="10:27" x14ac:dyDescent="0.3">
      <c r="J634" s="7"/>
      <c r="K634" s="15"/>
      <c r="L634" s="15"/>
      <c r="M634" s="15"/>
      <c r="N634" s="15"/>
      <c r="Z634" s="9"/>
      <c r="AA634" s="7"/>
    </row>
    <row r="635" spans="10:27" x14ac:dyDescent="0.3">
      <c r="J635" s="7"/>
      <c r="K635" s="15"/>
      <c r="L635" s="15"/>
      <c r="M635" s="15"/>
      <c r="N635" s="15"/>
      <c r="Z635" s="9"/>
      <c r="AA635" s="7"/>
    </row>
    <row r="636" spans="10:27" x14ac:dyDescent="0.3">
      <c r="J636" s="7"/>
      <c r="K636" s="15"/>
      <c r="L636" s="15"/>
      <c r="M636" s="15"/>
      <c r="N636" s="15"/>
      <c r="Z636" s="9"/>
      <c r="AA636" s="7"/>
    </row>
    <row r="637" spans="10:27" x14ac:dyDescent="0.3">
      <c r="J637" s="7"/>
      <c r="K637" s="15"/>
      <c r="L637" s="15"/>
      <c r="M637" s="15"/>
      <c r="N637" s="15"/>
      <c r="Z637" s="9"/>
      <c r="AA637" s="7"/>
    </row>
    <row r="638" spans="10:27" x14ac:dyDescent="0.3">
      <c r="J638" s="7"/>
      <c r="K638" s="15"/>
      <c r="L638" s="15"/>
      <c r="M638" s="15"/>
      <c r="N638" s="15"/>
      <c r="Z638" s="9"/>
      <c r="AA638" s="7"/>
    </row>
    <row r="639" spans="10:27" x14ac:dyDescent="0.3">
      <c r="J639" s="7"/>
      <c r="K639" s="15"/>
      <c r="L639" s="15"/>
      <c r="M639" s="15"/>
      <c r="N639" s="15"/>
      <c r="Z639" s="9"/>
      <c r="AA639" s="7"/>
    </row>
    <row r="640" spans="10:27" x14ac:dyDescent="0.3">
      <c r="J640" s="7"/>
      <c r="K640" s="15"/>
      <c r="L640" s="15"/>
      <c r="M640" s="15"/>
      <c r="N640" s="15"/>
      <c r="Z640" s="9"/>
      <c r="AA640" s="7"/>
    </row>
    <row r="641" spans="10:27" x14ac:dyDescent="0.3">
      <c r="J641" s="7"/>
      <c r="K641" s="15"/>
      <c r="L641" s="15"/>
      <c r="M641" s="15"/>
      <c r="N641" s="15"/>
      <c r="Z641" s="9"/>
      <c r="AA641" s="7"/>
    </row>
    <row r="642" spans="10:27" x14ac:dyDescent="0.3">
      <c r="J642" s="7"/>
      <c r="K642" s="15"/>
      <c r="L642" s="15"/>
      <c r="M642" s="15"/>
      <c r="N642" s="15"/>
      <c r="Z642" s="9"/>
      <c r="AA642" s="7"/>
    </row>
    <row r="643" spans="10:27" x14ac:dyDescent="0.3">
      <c r="J643" s="7"/>
      <c r="K643" s="15"/>
      <c r="L643" s="15"/>
      <c r="M643" s="15"/>
      <c r="N643" s="15"/>
      <c r="Z643" s="9"/>
      <c r="AA643" s="7"/>
    </row>
    <row r="644" spans="10:27" x14ac:dyDescent="0.3">
      <c r="J644" s="7"/>
      <c r="K644" s="15"/>
      <c r="L644" s="15"/>
      <c r="M644" s="15"/>
      <c r="N644" s="15"/>
      <c r="Z644" s="9"/>
      <c r="AA644" s="7"/>
    </row>
    <row r="645" spans="10:27" x14ac:dyDescent="0.3">
      <c r="J645" s="7"/>
      <c r="K645" s="15"/>
      <c r="L645" s="15"/>
      <c r="M645" s="15"/>
      <c r="N645" s="15"/>
      <c r="Z645" s="9"/>
      <c r="AA645" s="7"/>
    </row>
    <row r="646" spans="10:27" x14ac:dyDescent="0.3">
      <c r="J646" s="7"/>
      <c r="K646" s="15"/>
      <c r="L646" s="15"/>
      <c r="M646" s="15"/>
      <c r="N646" s="15"/>
      <c r="Z646" s="9"/>
      <c r="AA646" s="7"/>
    </row>
    <row r="647" spans="10:27" x14ac:dyDescent="0.3">
      <c r="J647" s="7"/>
      <c r="K647" s="15"/>
      <c r="L647" s="15"/>
      <c r="M647" s="15"/>
      <c r="N647" s="15"/>
      <c r="Z647" s="9"/>
      <c r="AA647" s="7"/>
    </row>
    <row r="648" spans="10:27" x14ac:dyDescent="0.3">
      <c r="J648" s="7"/>
      <c r="K648" s="15"/>
      <c r="L648" s="15"/>
      <c r="M648" s="15"/>
      <c r="N648" s="15"/>
      <c r="Z648" s="9"/>
      <c r="AA648" s="7"/>
    </row>
    <row r="649" spans="10:27" x14ac:dyDescent="0.3">
      <c r="J649" s="7"/>
      <c r="K649" s="15"/>
      <c r="L649" s="15"/>
      <c r="M649" s="15"/>
      <c r="N649" s="15"/>
      <c r="Z649" s="9"/>
      <c r="AA649" s="7"/>
    </row>
    <row r="650" spans="10:27" x14ac:dyDescent="0.3">
      <c r="J650" s="7"/>
      <c r="K650" s="15"/>
      <c r="L650" s="15"/>
      <c r="M650" s="15"/>
      <c r="N650" s="15"/>
      <c r="Z650" s="9"/>
      <c r="AA650" s="7"/>
    </row>
    <row r="651" spans="10:27" x14ac:dyDescent="0.3">
      <c r="J651" s="7"/>
      <c r="K651" s="15"/>
      <c r="L651" s="15"/>
      <c r="M651" s="15"/>
      <c r="N651" s="15"/>
      <c r="Z651" s="9"/>
      <c r="AA651" s="7"/>
    </row>
    <row r="652" spans="10:27" x14ac:dyDescent="0.3">
      <c r="J652" s="7"/>
      <c r="K652" s="15"/>
      <c r="L652" s="15"/>
      <c r="M652" s="15"/>
      <c r="N652" s="15"/>
      <c r="Z652" s="9"/>
      <c r="AA652" s="7"/>
    </row>
    <row r="653" spans="10:27" x14ac:dyDescent="0.3">
      <c r="J653" s="7"/>
      <c r="K653" s="15"/>
      <c r="L653" s="15"/>
      <c r="M653" s="15"/>
      <c r="N653" s="15"/>
      <c r="Z653" s="9"/>
      <c r="AA653" s="7"/>
    </row>
    <row r="654" spans="10:27" x14ac:dyDescent="0.3">
      <c r="J654" s="7"/>
      <c r="K654" s="15"/>
      <c r="L654" s="15"/>
      <c r="M654" s="15"/>
      <c r="N654" s="15"/>
      <c r="Z654" s="9"/>
      <c r="AA654" s="7"/>
    </row>
    <row r="655" spans="10:27" x14ac:dyDescent="0.3">
      <c r="J655" s="7"/>
      <c r="K655" s="15"/>
      <c r="L655" s="15"/>
      <c r="M655" s="15"/>
      <c r="N655" s="15"/>
      <c r="Z655" s="9"/>
      <c r="AA655" s="7"/>
    </row>
    <row r="656" spans="10:27" x14ac:dyDescent="0.3">
      <c r="J656" s="7"/>
      <c r="K656" s="15"/>
      <c r="L656" s="15"/>
      <c r="M656" s="15"/>
      <c r="N656" s="15"/>
      <c r="Z656" s="9"/>
      <c r="AA656" s="7"/>
    </row>
    <row r="657" spans="10:27" x14ac:dyDescent="0.3">
      <c r="J657" s="7"/>
      <c r="K657" s="15"/>
      <c r="L657" s="15"/>
      <c r="M657" s="15"/>
      <c r="N657" s="15"/>
      <c r="Z657" s="9"/>
      <c r="AA657" s="7"/>
    </row>
    <row r="658" spans="10:27" x14ac:dyDescent="0.3">
      <c r="J658" s="7"/>
      <c r="K658" s="15"/>
      <c r="L658" s="15"/>
      <c r="M658" s="15"/>
      <c r="N658" s="15"/>
      <c r="Z658" s="9"/>
      <c r="AA658" s="7"/>
    </row>
    <row r="659" spans="10:27" x14ac:dyDescent="0.3">
      <c r="J659" s="7"/>
      <c r="K659" s="15"/>
      <c r="L659" s="15"/>
      <c r="M659" s="15"/>
      <c r="N659" s="15"/>
      <c r="Z659" s="9"/>
      <c r="AA659" s="7"/>
    </row>
    <row r="660" spans="10:27" x14ac:dyDescent="0.3">
      <c r="J660" s="7"/>
      <c r="K660" s="15"/>
      <c r="L660" s="15"/>
      <c r="M660" s="15"/>
      <c r="N660" s="15"/>
      <c r="Z660" s="9"/>
      <c r="AA660" s="7"/>
    </row>
    <row r="661" spans="10:27" x14ac:dyDescent="0.3">
      <c r="J661" s="7"/>
      <c r="K661" s="15"/>
      <c r="L661" s="15"/>
      <c r="M661" s="15"/>
      <c r="N661" s="15"/>
      <c r="Z661" s="9"/>
      <c r="AA661" s="7"/>
    </row>
    <row r="662" spans="10:27" x14ac:dyDescent="0.3">
      <c r="J662" s="7"/>
      <c r="K662" s="15"/>
      <c r="L662" s="15"/>
      <c r="M662" s="15"/>
      <c r="N662" s="15"/>
      <c r="Z662" s="9"/>
      <c r="AA662" s="7"/>
    </row>
    <row r="663" spans="10:27" x14ac:dyDescent="0.3">
      <c r="J663" s="7"/>
      <c r="K663" s="15"/>
      <c r="L663" s="15"/>
      <c r="M663" s="15"/>
      <c r="N663" s="15"/>
      <c r="Z663" s="9"/>
      <c r="AA663" s="7"/>
    </row>
    <row r="664" spans="10:27" x14ac:dyDescent="0.3">
      <c r="J664" s="7"/>
      <c r="K664" s="15"/>
      <c r="L664" s="15"/>
      <c r="M664" s="15"/>
      <c r="N664" s="15"/>
      <c r="Z664" s="9"/>
      <c r="AA664" s="7"/>
    </row>
    <row r="665" spans="10:27" x14ac:dyDescent="0.3">
      <c r="J665" s="7"/>
      <c r="K665" s="15"/>
      <c r="L665" s="15"/>
      <c r="M665" s="15"/>
      <c r="N665" s="15"/>
      <c r="Z665" s="9"/>
      <c r="AA665" s="7"/>
    </row>
    <row r="666" spans="10:27" x14ac:dyDescent="0.3">
      <c r="J666" s="7"/>
      <c r="K666" s="15"/>
      <c r="L666" s="15"/>
      <c r="M666" s="15"/>
      <c r="N666" s="15"/>
      <c r="Z666" s="9"/>
      <c r="AA666" s="7"/>
    </row>
    <row r="667" spans="10:27" x14ac:dyDescent="0.3">
      <c r="J667" s="7"/>
      <c r="K667" s="15"/>
      <c r="L667" s="15"/>
      <c r="M667" s="15"/>
      <c r="N667" s="15"/>
      <c r="Z667" s="9"/>
      <c r="AA667" s="7"/>
    </row>
    <row r="668" spans="10:27" x14ac:dyDescent="0.3">
      <c r="J668" s="7"/>
      <c r="K668" s="15"/>
      <c r="L668" s="15"/>
      <c r="M668" s="15"/>
      <c r="N668" s="15"/>
      <c r="Z668" s="9"/>
      <c r="AA668" s="7"/>
    </row>
    <row r="669" spans="10:27" x14ac:dyDescent="0.3">
      <c r="J669" s="7"/>
      <c r="K669" s="15"/>
      <c r="L669" s="15"/>
      <c r="M669" s="15"/>
      <c r="N669" s="15"/>
      <c r="Z669" s="9"/>
      <c r="AA669" s="7"/>
    </row>
    <row r="670" spans="10:27" x14ac:dyDescent="0.3">
      <c r="J670" s="7"/>
      <c r="K670" s="15"/>
      <c r="L670" s="15"/>
      <c r="M670" s="15"/>
      <c r="N670" s="15"/>
      <c r="Z670" s="9"/>
      <c r="AA670" s="7"/>
    </row>
    <row r="671" spans="10:27" x14ac:dyDescent="0.3">
      <c r="J671" s="7"/>
      <c r="K671" s="15"/>
      <c r="L671" s="15"/>
      <c r="M671" s="15"/>
      <c r="N671" s="15"/>
      <c r="Z671" s="9"/>
      <c r="AA671" s="7"/>
    </row>
    <row r="672" spans="10:27" x14ac:dyDescent="0.3">
      <c r="J672" s="7"/>
      <c r="K672" s="15"/>
      <c r="L672" s="15"/>
      <c r="M672" s="15"/>
      <c r="N672" s="15"/>
      <c r="Z672" s="9"/>
      <c r="AA672" s="7"/>
    </row>
    <row r="673" spans="10:27" x14ac:dyDescent="0.3">
      <c r="J673" s="7"/>
      <c r="K673" s="15"/>
      <c r="L673" s="15"/>
      <c r="M673" s="15"/>
      <c r="N673" s="15"/>
      <c r="Z673" s="9"/>
      <c r="AA673" s="7"/>
    </row>
    <row r="674" spans="10:27" x14ac:dyDescent="0.3">
      <c r="J674" s="7"/>
      <c r="K674" s="15"/>
      <c r="L674" s="15"/>
      <c r="M674" s="15"/>
      <c r="N674" s="15"/>
      <c r="Z674" s="9"/>
      <c r="AA674" s="7"/>
    </row>
    <row r="675" spans="10:27" x14ac:dyDescent="0.3">
      <c r="J675" s="7"/>
      <c r="K675" s="15"/>
      <c r="L675" s="15"/>
      <c r="M675" s="15"/>
      <c r="N675" s="15"/>
      <c r="Z675" s="9"/>
      <c r="AA675" s="7"/>
    </row>
    <row r="676" spans="10:27" x14ac:dyDescent="0.3">
      <c r="J676" s="7"/>
      <c r="K676" s="15"/>
      <c r="L676" s="15"/>
      <c r="M676" s="15"/>
      <c r="N676" s="15"/>
      <c r="Z676" s="9"/>
      <c r="AA676" s="7"/>
    </row>
    <row r="677" spans="10:27" x14ac:dyDescent="0.3">
      <c r="J677" s="7"/>
      <c r="K677" s="15"/>
      <c r="L677" s="15"/>
      <c r="M677" s="15"/>
      <c r="N677" s="15"/>
      <c r="Z677" s="9"/>
      <c r="AA677" s="7"/>
    </row>
    <row r="678" spans="10:27" x14ac:dyDescent="0.3">
      <c r="J678" s="7"/>
      <c r="K678" s="15"/>
      <c r="L678" s="15"/>
      <c r="M678" s="15"/>
      <c r="N678" s="15"/>
      <c r="Z678" s="9"/>
      <c r="AA678" s="7"/>
    </row>
    <row r="679" spans="10:27" x14ac:dyDescent="0.3">
      <c r="J679" s="7"/>
      <c r="K679" s="15"/>
      <c r="L679" s="15"/>
      <c r="M679" s="15"/>
      <c r="N679" s="15"/>
      <c r="Z679" s="9"/>
      <c r="AA679" s="7"/>
    </row>
    <row r="680" spans="10:27" x14ac:dyDescent="0.3">
      <c r="J680" s="7"/>
      <c r="K680" s="15"/>
      <c r="L680" s="15"/>
      <c r="M680" s="15"/>
      <c r="N680" s="15"/>
      <c r="Z680" s="9"/>
      <c r="AA680" s="7"/>
    </row>
    <row r="681" spans="10:27" x14ac:dyDescent="0.3">
      <c r="J681" s="7"/>
      <c r="K681" s="15"/>
      <c r="L681" s="15"/>
      <c r="M681" s="15"/>
      <c r="N681" s="15"/>
      <c r="Z681" s="9"/>
      <c r="AA681" s="7"/>
    </row>
    <row r="682" spans="10:27" x14ac:dyDescent="0.3">
      <c r="J682" s="7"/>
      <c r="K682" s="15"/>
      <c r="L682" s="15"/>
      <c r="M682" s="15"/>
      <c r="N682" s="15"/>
      <c r="Z682" s="9"/>
      <c r="AA682" s="7"/>
    </row>
    <row r="683" spans="10:27" x14ac:dyDescent="0.3">
      <c r="J683" s="7"/>
      <c r="K683" s="15"/>
      <c r="L683" s="15"/>
      <c r="M683" s="15"/>
      <c r="N683" s="15"/>
      <c r="Z683" s="9"/>
      <c r="AA683" s="7"/>
    </row>
    <row r="684" spans="10:27" x14ac:dyDescent="0.3">
      <c r="J684" s="7"/>
      <c r="K684" s="15"/>
      <c r="L684" s="15"/>
      <c r="M684" s="15"/>
      <c r="N684" s="15"/>
      <c r="Z684" s="9"/>
      <c r="AA684" s="7"/>
    </row>
    <row r="685" spans="10:27" x14ac:dyDescent="0.3">
      <c r="J685" s="7"/>
      <c r="K685" s="15"/>
      <c r="L685" s="15"/>
      <c r="M685" s="15"/>
      <c r="N685" s="15"/>
      <c r="Z685" s="9"/>
      <c r="AA685" s="7"/>
    </row>
    <row r="686" spans="10:27" x14ac:dyDescent="0.3">
      <c r="J686" s="7"/>
      <c r="K686" s="15"/>
      <c r="L686" s="15"/>
      <c r="M686" s="15"/>
      <c r="N686" s="15"/>
      <c r="Z686" s="9"/>
      <c r="AA686" s="7"/>
    </row>
    <row r="687" spans="10:27" x14ac:dyDescent="0.3">
      <c r="J687" s="7"/>
      <c r="K687" s="15"/>
      <c r="L687" s="15"/>
      <c r="M687" s="15"/>
      <c r="N687" s="15"/>
      <c r="Z687" s="9"/>
      <c r="AA687" s="7"/>
    </row>
    <row r="688" spans="10:27" x14ac:dyDescent="0.3">
      <c r="J688" s="7"/>
      <c r="K688" s="15"/>
      <c r="L688" s="15"/>
      <c r="M688" s="15"/>
      <c r="N688" s="15"/>
      <c r="Z688" s="9"/>
      <c r="AA688" s="7"/>
    </row>
    <row r="689" spans="10:27" x14ac:dyDescent="0.3">
      <c r="J689" s="7"/>
      <c r="K689" s="15"/>
      <c r="L689" s="15"/>
      <c r="M689" s="15"/>
      <c r="N689" s="15"/>
      <c r="Z689" s="9"/>
      <c r="AA689" s="7"/>
    </row>
    <row r="690" spans="10:27" x14ac:dyDescent="0.3">
      <c r="J690" s="7"/>
      <c r="K690" s="15"/>
      <c r="L690" s="15"/>
      <c r="M690" s="15"/>
      <c r="N690" s="15"/>
      <c r="Z690" s="9"/>
      <c r="AA690" s="7"/>
    </row>
    <row r="691" spans="10:27" x14ac:dyDescent="0.3">
      <c r="J691" s="7"/>
      <c r="K691" s="15"/>
      <c r="L691" s="15"/>
      <c r="M691" s="15"/>
      <c r="N691" s="15"/>
      <c r="Z691" s="9"/>
      <c r="AA691" s="7"/>
    </row>
    <row r="692" spans="10:27" x14ac:dyDescent="0.3">
      <c r="J692" s="7"/>
      <c r="K692" s="15"/>
      <c r="L692" s="15"/>
      <c r="M692" s="15"/>
      <c r="N692" s="15"/>
      <c r="Z692" s="9"/>
      <c r="AA692" s="7"/>
    </row>
    <row r="693" spans="10:27" x14ac:dyDescent="0.3">
      <c r="J693" s="7"/>
      <c r="K693" s="15"/>
      <c r="L693" s="15"/>
      <c r="M693" s="15"/>
      <c r="N693" s="15"/>
      <c r="Z693" s="9"/>
      <c r="AA693" s="7"/>
    </row>
    <row r="694" spans="10:27" x14ac:dyDescent="0.3">
      <c r="J694" s="7"/>
      <c r="K694" s="15"/>
      <c r="L694" s="15"/>
      <c r="M694" s="15"/>
      <c r="N694" s="15"/>
      <c r="Z694" s="9"/>
      <c r="AA694" s="7"/>
    </row>
    <row r="695" spans="10:27" x14ac:dyDescent="0.3">
      <c r="J695" s="7"/>
      <c r="K695" s="15"/>
      <c r="L695" s="15"/>
      <c r="M695" s="15"/>
      <c r="N695" s="15"/>
      <c r="Z695" s="9"/>
      <c r="AA695" s="7"/>
    </row>
    <row r="696" spans="10:27" x14ac:dyDescent="0.3">
      <c r="J696" s="7"/>
      <c r="K696" s="15"/>
      <c r="L696" s="15"/>
      <c r="M696" s="15"/>
      <c r="N696" s="15"/>
      <c r="Z696" s="9"/>
      <c r="AA696" s="7"/>
    </row>
    <row r="697" spans="10:27" x14ac:dyDescent="0.3">
      <c r="J697" s="7"/>
      <c r="K697" s="15"/>
      <c r="L697" s="15"/>
      <c r="M697" s="15"/>
      <c r="N697" s="15"/>
      <c r="Z697" s="9"/>
      <c r="AA697" s="7"/>
    </row>
    <row r="698" spans="10:27" x14ac:dyDescent="0.3">
      <c r="J698" s="7"/>
      <c r="K698" s="15"/>
      <c r="L698" s="15"/>
      <c r="M698" s="15"/>
      <c r="N698" s="15"/>
      <c r="Z698" s="9"/>
      <c r="AA698" s="7"/>
    </row>
    <row r="699" spans="10:27" x14ac:dyDescent="0.3">
      <c r="J699" s="7"/>
      <c r="K699" s="15"/>
      <c r="L699" s="15"/>
      <c r="M699" s="15"/>
      <c r="N699" s="15"/>
      <c r="Z699" s="9"/>
      <c r="AA699" s="7"/>
    </row>
    <row r="700" spans="10:27" x14ac:dyDescent="0.3">
      <c r="J700" s="7"/>
      <c r="K700" s="15"/>
      <c r="L700" s="15"/>
      <c r="M700" s="15"/>
      <c r="N700" s="15"/>
      <c r="Z700" s="9"/>
      <c r="AA700" s="7"/>
    </row>
    <row r="701" spans="10:27" x14ac:dyDescent="0.3">
      <c r="J701" s="7"/>
      <c r="K701" s="15"/>
      <c r="L701" s="15"/>
      <c r="M701" s="15"/>
      <c r="N701" s="15"/>
      <c r="Z701" s="9"/>
      <c r="AA701" s="7"/>
    </row>
    <row r="702" spans="10:27" x14ac:dyDescent="0.3">
      <c r="J702" s="7"/>
      <c r="K702" s="15"/>
      <c r="L702" s="15"/>
      <c r="M702" s="15"/>
      <c r="N702" s="15"/>
      <c r="Z702" s="9"/>
      <c r="AA702" s="7"/>
    </row>
    <row r="703" spans="10:27" x14ac:dyDescent="0.3">
      <c r="J703" s="7"/>
      <c r="K703" s="15"/>
      <c r="L703" s="15"/>
      <c r="M703" s="15"/>
      <c r="N703" s="15"/>
      <c r="Z703" s="9"/>
      <c r="AA703" s="7"/>
    </row>
    <row r="704" spans="10:27" x14ac:dyDescent="0.3">
      <c r="J704" s="7"/>
      <c r="K704" s="15"/>
      <c r="L704" s="15"/>
      <c r="M704" s="15"/>
      <c r="N704" s="15"/>
      <c r="Z704" s="9"/>
      <c r="AA704" s="7"/>
    </row>
    <row r="705" spans="10:27" x14ac:dyDescent="0.3">
      <c r="J705" s="7"/>
      <c r="K705" s="15"/>
      <c r="L705" s="15"/>
      <c r="M705" s="15"/>
      <c r="N705" s="15"/>
      <c r="Z705" s="9"/>
      <c r="AA705" s="7"/>
    </row>
    <row r="706" spans="10:27" x14ac:dyDescent="0.3">
      <c r="J706" s="7"/>
      <c r="K706" s="15"/>
      <c r="L706" s="15"/>
      <c r="M706" s="15"/>
      <c r="N706" s="15"/>
      <c r="Z706" s="9"/>
      <c r="AA706" s="7"/>
    </row>
    <row r="707" spans="10:27" x14ac:dyDescent="0.3">
      <c r="J707" s="7"/>
      <c r="K707" s="15"/>
      <c r="L707" s="15"/>
      <c r="M707" s="15"/>
      <c r="N707" s="15"/>
      <c r="Z707" s="9"/>
      <c r="AA707" s="7"/>
    </row>
    <row r="708" spans="10:27" x14ac:dyDescent="0.3">
      <c r="J708" s="7"/>
      <c r="K708" s="15"/>
      <c r="L708" s="15"/>
      <c r="M708" s="15"/>
      <c r="N708" s="15"/>
      <c r="Z708" s="9"/>
      <c r="AA708" s="7"/>
    </row>
    <row r="709" spans="10:27" x14ac:dyDescent="0.3">
      <c r="J709" s="7"/>
      <c r="K709" s="15"/>
      <c r="L709" s="15"/>
      <c r="M709" s="15"/>
      <c r="N709" s="15"/>
      <c r="Z709" s="9"/>
      <c r="AA709" s="7"/>
    </row>
    <row r="710" spans="10:27" x14ac:dyDescent="0.3">
      <c r="J710" s="7"/>
      <c r="K710" s="15"/>
      <c r="L710" s="15"/>
      <c r="M710" s="15"/>
      <c r="N710" s="15"/>
      <c r="Z710" s="9"/>
      <c r="AA710" s="7"/>
    </row>
    <row r="711" spans="10:27" x14ac:dyDescent="0.3">
      <c r="J711" s="7"/>
      <c r="K711" s="15"/>
      <c r="L711" s="15"/>
      <c r="M711" s="15"/>
      <c r="N711" s="15"/>
      <c r="Z711" s="9"/>
      <c r="AA711" s="7"/>
    </row>
    <row r="712" spans="10:27" x14ac:dyDescent="0.3">
      <c r="J712" s="7"/>
      <c r="K712" s="15"/>
      <c r="L712" s="15"/>
      <c r="M712" s="15"/>
      <c r="N712" s="15"/>
      <c r="Z712" s="9"/>
      <c r="AA712" s="7"/>
    </row>
    <row r="713" spans="10:27" x14ac:dyDescent="0.3">
      <c r="J713" s="7"/>
      <c r="K713" s="15"/>
      <c r="L713" s="15"/>
      <c r="M713" s="15"/>
      <c r="N713" s="15"/>
      <c r="Z713" s="9"/>
      <c r="AA713" s="7"/>
    </row>
    <row r="714" spans="10:27" x14ac:dyDescent="0.3">
      <c r="J714" s="7"/>
      <c r="K714" s="15"/>
      <c r="L714" s="15"/>
      <c r="M714" s="15"/>
      <c r="N714" s="15"/>
      <c r="Z714" s="9"/>
      <c r="AA714" s="7"/>
    </row>
    <row r="715" spans="10:27" x14ac:dyDescent="0.3">
      <c r="J715" s="7"/>
      <c r="K715" s="15"/>
      <c r="L715" s="15"/>
      <c r="M715" s="15"/>
      <c r="N715" s="15"/>
      <c r="Z715" s="9"/>
      <c r="AA715" s="7"/>
    </row>
    <row r="716" spans="10:27" x14ac:dyDescent="0.3">
      <c r="J716" s="7"/>
      <c r="K716" s="15"/>
      <c r="L716" s="15"/>
      <c r="M716" s="15"/>
      <c r="N716" s="15"/>
      <c r="Z716" s="9"/>
      <c r="AA716" s="7"/>
    </row>
    <row r="717" spans="10:27" x14ac:dyDescent="0.3">
      <c r="J717" s="7"/>
      <c r="K717" s="15"/>
      <c r="L717" s="15"/>
      <c r="M717" s="15"/>
      <c r="N717" s="15"/>
      <c r="Z717" s="9"/>
      <c r="AA717" s="7"/>
    </row>
    <row r="718" spans="10:27" x14ac:dyDescent="0.3">
      <c r="J718" s="7"/>
      <c r="K718" s="15"/>
      <c r="L718" s="15"/>
      <c r="M718" s="15"/>
      <c r="N718" s="15"/>
      <c r="Z718" s="9"/>
      <c r="AA718" s="7"/>
    </row>
    <row r="719" spans="10:27" x14ac:dyDescent="0.3">
      <c r="J719" s="7"/>
      <c r="K719" s="15"/>
      <c r="L719" s="15"/>
      <c r="M719" s="15"/>
      <c r="N719" s="15"/>
      <c r="Z719" s="9"/>
      <c r="AA719" s="7"/>
    </row>
    <row r="720" spans="10:27" x14ac:dyDescent="0.3">
      <c r="J720" s="7"/>
      <c r="K720" s="15"/>
      <c r="L720" s="15"/>
      <c r="M720" s="15"/>
      <c r="N720" s="15"/>
      <c r="Z720" s="9"/>
      <c r="AA720" s="7"/>
    </row>
    <row r="721" spans="10:27" x14ac:dyDescent="0.3">
      <c r="J721" s="7"/>
      <c r="K721" s="15"/>
      <c r="L721" s="15"/>
      <c r="M721" s="15"/>
      <c r="N721" s="15"/>
      <c r="Z721" s="9"/>
      <c r="AA721" s="7"/>
    </row>
    <row r="722" spans="10:27" x14ac:dyDescent="0.3">
      <c r="J722" s="7"/>
      <c r="K722" s="15"/>
      <c r="L722" s="15"/>
      <c r="M722" s="15"/>
      <c r="N722" s="15"/>
      <c r="Z722" s="9"/>
      <c r="AA722" s="7"/>
    </row>
    <row r="723" spans="10:27" x14ac:dyDescent="0.3">
      <c r="J723" s="7"/>
      <c r="K723" s="15"/>
      <c r="L723" s="15"/>
      <c r="M723" s="15"/>
      <c r="N723" s="15"/>
      <c r="Z723" s="9"/>
      <c r="AA723" s="7"/>
    </row>
    <row r="724" spans="10:27" x14ac:dyDescent="0.3">
      <c r="J724" s="7"/>
      <c r="K724" s="15"/>
      <c r="L724" s="15"/>
      <c r="M724" s="15"/>
      <c r="N724" s="15"/>
      <c r="Z724" s="9"/>
      <c r="AA724" s="7"/>
    </row>
    <row r="725" spans="10:27" x14ac:dyDescent="0.3">
      <c r="J725" s="7"/>
      <c r="K725" s="15"/>
      <c r="L725" s="15"/>
      <c r="M725" s="15"/>
      <c r="N725" s="15"/>
      <c r="Z725" s="9"/>
      <c r="AA725" s="7"/>
    </row>
    <row r="726" spans="10:27" x14ac:dyDescent="0.3">
      <c r="J726" s="7"/>
      <c r="K726" s="15"/>
      <c r="L726" s="15"/>
      <c r="M726" s="15"/>
      <c r="N726" s="15"/>
      <c r="Z726" s="9"/>
      <c r="AA726" s="7"/>
    </row>
    <row r="727" spans="10:27" x14ac:dyDescent="0.3">
      <c r="J727" s="7"/>
      <c r="K727" s="15"/>
      <c r="L727" s="15"/>
      <c r="M727" s="15"/>
      <c r="N727" s="15"/>
      <c r="Z727" s="9"/>
      <c r="AA727" s="7"/>
    </row>
    <row r="728" spans="10:27" x14ac:dyDescent="0.3">
      <c r="J728" s="7"/>
      <c r="K728" s="15"/>
      <c r="L728" s="15"/>
      <c r="M728" s="15"/>
      <c r="N728" s="15"/>
      <c r="Z728" s="9"/>
      <c r="AA728" s="7"/>
    </row>
    <row r="729" spans="10:27" x14ac:dyDescent="0.3">
      <c r="J729" s="7"/>
      <c r="K729" s="15"/>
      <c r="L729" s="15"/>
      <c r="M729" s="15"/>
      <c r="N729" s="15"/>
      <c r="Z729" s="9"/>
      <c r="AA729" s="7"/>
    </row>
    <row r="730" spans="10:27" x14ac:dyDescent="0.3">
      <c r="J730" s="7"/>
      <c r="K730" s="15"/>
      <c r="L730" s="15"/>
      <c r="M730" s="15"/>
      <c r="N730" s="15"/>
      <c r="Z730" s="9"/>
      <c r="AA730" s="7"/>
    </row>
    <row r="731" spans="10:27" x14ac:dyDescent="0.3">
      <c r="J731" s="7"/>
      <c r="K731" s="15"/>
      <c r="L731" s="15"/>
      <c r="M731" s="15"/>
      <c r="N731" s="15"/>
      <c r="Z731" s="9"/>
      <c r="AA731" s="7"/>
    </row>
    <row r="732" spans="10:27" x14ac:dyDescent="0.3">
      <c r="J732" s="7"/>
      <c r="K732" s="15"/>
      <c r="L732" s="15"/>
      <c r="M732" s="15"/>
      <c r="N732" s="15"/>
      <c r="Z732" s="9"/>
      <c r="AA732" s="7"/>
    </row>
    <row r="733" spans="10:27" x14ac:dyDescent="0.3">
      <c r="J733" s="7"/>
      <c r="K733" s="15"/>
      <c r="L733" s="15"/>
      <c r="M733" s="15"/>
      <c r="N733" s="15"/>
      <c r="Z733" s="9"/>
      <c r="AA733" s="7"/>
    </row>
    <row r="734" spans="10:27" x14ac:dyDescent="0.3">
      <c r="J734" s="7"/>
      <c r="K734" s="15"/>
      <c r="L734" s="15"/>
      <c r="M734" s="15"/>
      <c r="N734" s="15"/>
      <c r="Z734" s="9"/>
      <c r="AA734" s="7"/>
    </row>
    <row r="735" spans="10:27" x14ac:dyDescent="0.3">
      <c r="J735" s="7"/>
      <c r="K735" s="15"/>
      <c r="L735" s="15"/>
      <c r="M735" s="15"/>
      <c r="N735" s="15"/>
      <c r="Z735" s="9"/>
      <c r="AA735" s="7"/>
    </row>
    <row r="736" spans="10:27" x14ac:dyDescent="0.3">
      <c r="J736" s="7"/>
      <c r="K736" s="15"/>
      <c r="L736" s="15"/>
      <c r="M736" s="15"/>
      <c r="N736" s="15"/>
      <c r="Z736" s="9"/>
      <c r="AA736" s="7"/>
    </row>
    <row r="737" spans="10:27" x14ac:dyDescent="0.3">
      <c r="J737" s="7"/>
      <c r="K737" s="15"/>
      <c r="L737" s="15"/>
      <c r="M737" s="15"/>
      <c r="N737" s="15"/>
      <c r="Z737" s="9"/>
      <c r="AA737" s="7"/>
    </row>
    <row r="738" spans="10:27" x14ac:dyDescent="0.3">
      <c r="J738" s="7"/>
      <c r="K738" s="15"/>
      <c r="L738" s="15"/>
      <c r="M738" s="15"/>
      <c r="N738" s="15"/>
      <c r="Z738" s="9"/>
      <c r="AA738" s="7"/>
    </row>
    <row r="739" spans="10:27" x14ac:dyDescent="0.3">
      <c r="J739" s="7"/>
      <c r="K739" s="15"/>
      <c r="L739" s="15"/>
      <c r="M739" s="15"/>
      <c r="N739" s="15"/>
      <c r="Z739" s="9"/>
      <c r="AA739" s="7"/>
    </row>
    <row r="740" spans="10:27" x14ac:dyDescent="0.3">
      <c r="J740" s="7"/>
      <c r="K740" s="15"/>
      <c r="L740" s="15"/>
      <c r="M740" s="15"/>
      <c r="N740" s="15"/>
      <c r="Z740" s="9"/>
      <c r="AA740" s="7"/>
    </row>
    <row r="741" spans="10:27" x14ac:dyDescent="0.3">
      <c r="J741" s="7"/>
      <c r="K741" s="15"/>
      <c r="L741" s="15"/>
      <c r="M741" s="15"/>
      <c r="N741" s="15"/>
      <c r="Z741" s="9"/>
      <c r="AA741" s="7"/>
    </row>
    <row r="742" spans="10:27" x14ac:dyDescent="0.3">
      <c r="J742" s="7"/>
      <c r="K742" s="15"/>
      <c r="L742" s="15"/>
      <c r="M742" s="15"/>
      <c r="N742" s="15"/>
      <c r="Z742" s="9"/>
      <c r="AA742" s="7"/>
    </row>
    <row r="743" spans="10:27" x14ac:dyDescent="0.3">
      <c r="J743" s="7"/>
      <c r="K743" s="15"/>
      <c r="L743" s="15"/>
      <c r="M743" s="15"/>
      <c r="N743" s="15"/>
      <c r="Z743" s="9"/>
      <c r="AA743" s="7"/>
    </row>
    <row r="744" spans="10:27" x14ac:dyDescent="0.3">
      <c r="J744" s="7"/>
      <c r="K744" s="15"/>
      <c r="L744" s="15"/>
      <c r="M744" s="15"/>
      <c r="N744" s="15"/>
      <c r="Z744" s="9"/>
      <c r="AA744" s="7"/>
    </row>
    <row r="745" spans="10:27" x14ac:dyDescent="0.3">
      <c r="J745" s="7"/>
      <c r="K745" s="15"/>
      <c r="L745" s="15"/>
      <c r="M745" s="15"/>
      <c r="N745" s="15"/>
      <c r="Z745" s="9"/>
      <c r="AA745" s="7"/>
    </row>
    <row r="746" spans="10:27" x14ac:dyDescent="0.3">
      <c r="J746" s="7"/>
      <c r="K746" s="15"/>
      <c r="L746" s="15"/>
      <c r="M746" s="15"/>
      <c r="N746" s="15"/>
      <c r="Z746" s="9"/>
      <c r="AA746" s="7"/>
    </row>
    <row r="747" spans="10:27" x14ac:dyDescent="0.3">
      <c r="J747" s="7"/>
      <c r="K747" s="15"/>
      <c r="L747" s="15"/>
      <c r="M747" s="15"/>
      <c r="N747" s="15"/>
      <c r="Z747" s="9"/>
      <c r="AA747" s="7"/>
    </row>
    <row r="748" spans="10:27" x14ac:dyDescent="0.3">
      <c r="J748" s="7"/>
      <c r="K748" s="15"/>
      <c r="L748" s="15"/>
      <c r="M748" s="15"/>
      <c r="N748" s="15"/>
      <c r="Z748" s="9"/>
      <c r="AA748" s="7"/>
    </row>
    <row r="749" spans="10:27" x14ac:dyDescent="0.3">
      <c r="J749" s="7"/>
      <c r="K749" s="15"/>
      <c r="L749" s="15"/>
      <c r="M749" s="15"/>
      <c r="N749" s="15"/>
      <c r="Z749" s="9"/>
      <c r="AA749" s="7"/>
    </row>
    <row r="750" spans="10:27" x14ac:dyDescent="0.3">
      <c r="J750" s="7"/>
      <c r="K750" s="15"/>
      <c r="L750" s="15"/>
      <c r="M750" s="15"/>
      <c r="N750" s="15"/>
      <c r="Z750" s="9"/>
      <c r="AA750" s="7"/>
    </row>
    <row r="751" spans="10:27" x14ac:dyDescent="0.3">
      <c r="J751" s="7"/>
      <c r="K751" s="15"/>
      <c r="L751" s="15"/>
      <c r="M751" s="15"/>
      <c r="N751" s="15"/>
      <c r="Z751" s="9"/>
      <c r="AA751" s="7"/>
    </row>
    <row r="752" spans="10:27" x14ac:dyDescent="0.3">
      <c r="J752" s="7"/>
      <c r="K752" s="15"/>
      <c r="L752" s="15"/>
      <c r="M752" s="15"/>
      <c r="N752" s="15"/>
      <c r="Z752" s="9"/>
      <c r="AA752" s="7"/>
    </row>
    <row r="753" spans="10:27" x14ac:dyDescent="0.3">
      <c r="J753" s="7"/>
      <c r="K753" s="15"/>
      <c r="L753" s="15"/>
      <c r="M753" s="15"/>
      <c r="N753" s="15"/>
      <c r="Z753" s="9"/>
      <c r="AA753" s="7"/>
    </row>
    <row r="754" spans="10:27" x14ac:dyDescent="0.3">
      <c r="J754" s="7"/>
      <c r="K754" s="15"/>
      <c r="L754" s="15"/>
      <c r="M754" s="15"/>
      <c r="N754" s="15"/>
      <c r="Z754" s="9"/>
      <c r="AA754" s="7"/>
    </row>
    <row r="755" spans="10:27" x14ac:dyDescent="0.3">
      <c r="J755" s="7"/>
      <c r="K755" s="15"/>
      <c r="L755" s="15"/>
      <c r="M755" s="15"/>
      <c r="N755" s="15"/>
      <c r="Z755" s="9"/>
      <c r="AA755" s="7"/>
    </row>
    <row r="756" spans="10:27" x14ac:dyDescent="0.3">
      <c r="J756" s="7"/>
      <c r="K756" s="15"/>
      <c r="L756" s="15"/>
      <c r="M756" s="15"/>
      <c r="N756" s="15"/>
      <c r="Z756" s="9"/>
      <c r="AA756" s="7"/>
    </row>
    <row r="757" spans="10:27" x14ac:dyDescent="0.3">
      <c r="J757" s="7"/>
      <c r="K757" s="15"/>
      <c r="L757" s="15"/>
      <c r="M757" s="15"/>
      <c r="N757" s="15"/>
      <c r="Z757" s="9"/>
      <c r="AA757" s="7"/>
    </row>
    <row r="758" spans="10:27" x14ac:dyDescent="0.3">
      <c r="J758" s="7"/>
      <c r="K758" s="15"/>
      <c r="L758" s="15"/>
      <c r="M758" s="15"/>
      <c r="N758" s="15"/>
      <c r="Z758" s="9"/>
      <c r="AA758" s="7"/>
    </row>
    <row r="759" spans="10:27" x14ac:dyDescent="0.3">
      <c r="J759" s="7"/>
      <c r="K759" s="15"/>
      <c r="L759" s="15"/>
      <c r="M759" s="15"/>
      <c r="N759" s="15"/>
      <c r="Z759" s="9"/>
      <c r="AA759" s="7"/>
    </row>
    <row r="760" spans="10:27" x14ac:dyDescent="0.3">
      <c r="J760" s="7"/>
      <c r="K760" s="15"/>
      <c r="L760" s="15"/>
      <c r="M760" s="15"/>
      <c r="N760" s="15"/>
      <c r="Z760" s="9"/>
      <c r="AA760" s="7"/>
    </row>
    <row r="761" spans="10:27" x14ac:dyDescent="0.3">
      <c r="J761" s="7"/>
      <c r="K761" s="15"/>
      <c r="L761" s="15"/>
      <c r="M761" s="15"/>
      <c r="N761" s="15"/>
      <c r="Z761" s="9"/>
      <c r="AA761" s="7"/>
    </row>
    <row r="762" spans="10:27" x14ac:dyDescent="0.3">
      <c r="J762" s="7"/>
      <c r="K762" s="15"/>
      <c r="L762" s="15"/>
      <c r="M762" s="15"/>
      <c r="N762" s="15"/>
      <c r="Z762" s="9"/>
      <c r="AA762" s="7"/>
    </row>
    <row r="763" spans="10:27" x14ac:dyDescent="0.3">
      <c r="J763" s="7"/>
      <c r="K763" s="15"/>
      <c r="L763" s="15"/>
      <c r="M763" s="15"/>
      <c r="N763" s="15"/>
      <c r="Z763" s="9"/>
      <c r="AA763" s="7"/>
    </row>
    <row r="764" spans="10:27" x14ac:dyDescent="0.3">
      <c r="J764" s="7"/>
      <c r="K764" s="15"/>
      <c r="L764" s="15"/>
      <c r="M764" s="15"/>
      <c r="N764" s="15"/>
      <c r="Z764" s="9"/>
      <c r="AA764" s="7"/>
    </row>
    <row r="765" spans="10:27" x14ac:dyDescent="0.3">
      <c r="J765" s="7"/>
      <c r="K765" s="15"/>
      <c r="L765" s="15"/>
      <c r="M765" s="15"/>
      <c r="N765" s="15"/>
      <c r="Z765" s="9"/>
      <c r="AA765" s="7"/>
    </row>
    <row r="766" spans="10:27" x14ac:dyDescent="0.3">
      <c r="J766" s="7"/>
      <c r="K766" s="15"/>
      <c r="L766" s="15"/>
      <c r="M766" s="15"/>
      <c r="N766" s="15"/>
      <c r="Z766" s="9"/>
      <c r="AA766" s="7"/>
    </row>
    <row r="767" spans="10:27" x14ac:dyDescent="0.3">
      <c r="J767" s="7"/>
      <c r="K767" s="15"/>
      <c r="L767" s="15"/>
      <c r="M767" s="15"/>
      <c r="N767" s="15"/>
      <c r="Z767" s="9"/>
      <c r="AA767" s="7"/>
    </row>
    <row r="768" spans="10:27" x14ac:dyDescent="0.3">
      <c r="J768" s="7"/>
      <c r="K768" s="15"/>
      <c r="L768" s="15"/>
      <c r="M768" s="15"/>
      <c r="N768" s="15"/>
      <c r="Z768" s="9"/>
      <c r="AA768" s="7"/>
    </row>
    <row r="769" spans="10:27" x14ac:dyDescent="0.3">
      <c r="J769" s="7"/>
      <c r="K769" s="15"/>
      <c r="L769" s="15"/>
      <c r="M769" s="15"/>
      <c r="N769" s="15"/>
      <c r="Z769" s="9"/>
      <c r="AA769" s="7"/>
    </row>
    <row r="770" spans="10:27" x14ac:dyDescent="0.3">
      <c r="J770" s="7"/>
      <c r="K770" s="15"/>
      <c r="L770" s="15"/>
      <c r="M770" s="15"/>
      <c r="N770" s="15"/>
      <c r="Z770" s="9"/>
      <c r="AA770" s="7"/>
    </row>
    <row r="771" spans="10:27" x14ac:dyDescent="0.3">
      <c r="J771" s="7"/>
      <c r="K771" s="15"/>
      <c r="L771" s="15"/>
      <c r="M771" s="15"/>
      <c r="N771" s="15"/>
      <c r="Z771" s="9"/>
      <c r="AA771" s="7"/>
    </row>
    <row r="772" spans="10:27" x14ac:dyDescent="0.3">
      <c r="J772" s="7"/>
      <c r="K772" s="15"/>
      <c r="L772" s="15"/>
      <c r="M772" s="15"/>
      <c r="N772" s="15"/>
      <c r="Z772" s="9"/>
      <c r="AA772" s="7"/>
    </row>
    <row r="773" spans="10:27" x14ac:dyDescent="0.3">
      <c r="J773" s="7"/>
      <c r="K773" s="15"/>
      <c r="L773" s="15"/>
      <c r="M773" s="15"/>
      <c r="N773" s="15"/>
      <c r="Z773" s="9"/>
      <c r="AA773" s="7"/>
    </row>
    <row r="774" spans="10:27" x14ac:dyDescent="0.3">
      <c r="J774" s="7"/>
      <c r="K774" s="15"/>
      <c r="L774" s="15"/>
      <c r="M774" s="15"/>
      <c r="N774" s="15"/>
      <c r="Z774" s="9"/>
      <c r="AA774" s="7"/>
    </row>
    <row r="775" spans="10:27" x14ac:dyDescent="0.3">
      <c r="J775" s="7"/>
      <c r="K775" s="15"/>
      <c r="L775" s="15"/>
      <c r="M775" s="15"/>
      <c r="N775" s="15"/>
      <c r="Z775" s="9"/>
      <c r="AA775" s="7"/>
    </row>
    <row r="776" spans="10:27" x14ac:dyDescent="0.3">
      <c r="J776" s="7"/>
      <c r="K776" s="15"/>
      <c r="L776" s="15"/>
      <c r="M776" s="15"/>
      <c r="N776" s="15"/>
      <c r="Z776" s="9"/>
      <c r="AA776" s="7"/>
    </row>
    <row r="777" spans="10:27" x14ac:dyDescent="0.3">
      <c r="J777" s="7"/>
      <c r="K777" s="15"/>
      <c r="L777" s="15"/>
      <c r="M777" s="15"/>
      <c r="N777" s="15"/>
      <c r="Z777" s="9"/>
      <c r="AA777" s="7"/>
    </row>
    <row r="778" spans="10:27" x14ac:dyDescent="0.3">
      <c r="J778" s="7"/>
      <c r="K778" s="15"/>
      <c r="L778" s="15"/>
      <c r="M778" s="15"/>
      <c r="N778" s="15"/>
      <c r="Z778" s="9"/>
      <c r="AA778" s="7"/>
    </row>
    <row r="779" spans="10:27" x14ac:dyDescent="0.3">
      <c r="J779" s="7"/>
      <c r="K779" s="15"/>
      <c r="L779" s="15"/>
      <c r="M779" s="15"/>
      <c r="N779" s="15"/>
      <c r="Z779" s="9"/>
      <c r="AA779" s="7"/>
    </row>
    <row r="780" spans="10:27" x14ac:dyDescent="0.3">
      <c r="J780" s="7"/>
      <c r="K780" s="15"/>
      <c r="L780" s="15"/>
      <c r="M780" s="15"/>
      <c r="N780" s="15"/>
      <c r="Z780" s="9"/>
      <c r="AA780" s="7"/>
    </row>
    <row r="781" spans="10:27" x14ac:dyDescent="0.3">
      <c r="J781" s="7"/>
      <c r="K781" s="15"/>
      <c r="L781" s="15"/>
      <c r="M781" s="15"/>
      <c r="N781" s="15"/>
      <c r="Z781" s="9"/>
      <c r="AA781" s="7"/>
    </row>
    <row r="782" spans="10:27" x14ac:dyDescent="0.3">
      <c r="J782" s="7"/>
      <c r="K782" s="15"/>
      <c r="L782" s="15"/>
      <c r="M782" s="15"/>
      <c r="N782" s="15"/>
      <c r="Z782" s="9"/>
      <c r="AA782" s="7"/>
    </row>
    <row r="783" spans="10:27" x14ac:dyDescent="0.3">
      <c r="J783" s="7"/>
      <c r="K783" s="15"/>
      <c r="L783" s="15"/>
      <c r="M783" s="15"/>
      <c r="N783" s="15"/>
      <c r="Z783" s="9"/>
      <c r="AA783" s="7"/>
    </row>
    <row r="784" spans="10:27" x14ac:dyDescent="0.3">
      <c r="J784" s="7"/>
      <c r="K784" s="15"/>
      <c r="L784" s="15"/>
      <c r="M784" s="15"/>
      <c r="N784" s="15"/>
      <c r="Z784" s="9"/>
      <c r="AA784" s="7"/>
    </row>
    <row r="785" spans="10:27" x14ac:dyDescent="0.3">
      <c r="J785" s="7"/>
      <c r="K785" s="15"/>
      <c r="L785" s="15"/>
      <c r="M785" s="15"/>
      <c r="N785" s="15"/>
      <c r="Z785" s="9"/>
      <c r="AA785" s="7"/>
    </row>
    <row r="786" spans="10:27" x14ac:dyDescent="0.3">
      <c r="J786" s="7"/>
      <c r="K786" s="15"/>
      <c r="L786" s="15"/>
      <c r="M786" s="15"/>
      <c r="N786" s="15"/>
      <c r="Z786" s="9"/>
      <c r="AA786" s="7"/>
    </row>
    <row r="787" spans="10:27" x14ac:dyDescent="0.3">
      <c r="J787" s="7"/>
      <c r="K787" s="15"/>
      <c r="L787" s="15"/>
      <c r="M787" s="15"/>
      <c r="N787" s="15"/>
      <c r="Z787" s="9"/>
      <c r="AA787" s="7"/>
    </row>
    <row r="788" spans="10:27" x14ac:dyDescent="0.3">
      <c r="J788" s="7"/>
      <c r="K788" s="15"/>
      <c r="L788" s="15"/>
      <c r="M788" s="15"/>
      <c r="N788" s="15"/>
      <c r="Z788" s="9"/>
      <c r="AA788" s="7"/>
    </row>
    <row r="789" spans="10:27" x14ac:dyDescent="0.3">
      <c r="J789" s="7"/>
      <c r="K789" s="15"/>
      <c r="L789" s="15"/>
      <c r="M789" s="15"/>
      <c r="N789" s="15"/>
      <c r="Z789" s="9"/>
      <c r="AA789" s="7"/>
    </row>
    <row r="790" spans="10:27" x14ac:dyDescent="0.3">
      <c r="J790" s="7"/>
      <c r="K790" s="15"/>
      <c r="L790" s="15"/>
      <c r="M790" s="15"/>
      <c r="N790" s="15"/>
      <c r="Z790" s="9"/>
      <c r="AA790" s="7"/>
    </row>
    <row r="791" spans="10:27" x14ac:dyDescent="0.3">
      <c r="J791" s="7"/>
      <c r="K791" s="15"/>
      <c r="L791" s="15"/>
      <c r="M791" s="15"/>
      <c r="N791" s="15"/>
      <c r="Z791" s="9"/>
      <c r="AA791" s="7"/>
    </row>
    <row r="792" spans="10:27" x14ac:dyDescent="0.3">
      <c r="J792" s="7"/>
      <c r="K792" s="15"/>
      <c r="L792" s="15"/>
      <c r="M792" s="15"/>
      <c r="N792" s="15"/>
      <c r="Z792" s="9"/>
      <c r="AA792" s="7"/>
    </row>
    <row r="793" spans="10:27" x14ac:dyDescent="0.3">
      <c r="J793" s="7"/>
      <c r="K793" s="15"/>
      <c r="L793" s="15"/>
      <c r="M793" s="15"/>
      <c r="N793" s="15"/>
      <c r="Z793" s="9"/>
      <c r="AA793" s="7"/>
    </row>
    <row r="794" spans="10:27" x14ac:dyDescent="0.3">
      <c r="J794" s="7"/>
      <c r="K794" s="15"/>
      <c r="L794" s="15"/>
      <c r="M794" s="15"/>
      <c r="N794" s="15"/>
      <c r="Z794" s="9"/>
      <c r="AA794" s="7"/>
    </row>
    <row r="795" spans="10:27" x14ac:dyDescent="0.3">
      <c r="J795" s="7"/>
      <c r="K795" s="15"/>
      <c r="L795" s="15"/>
      <c r="M795" s="15"/>
      <c r="N795" s="15"/>
      <c r="Z795" s="9"/>
      <c r="AA795" s="7"/>
    </row>
    <row r="796" spans="10:27" x14ac:dyDescent="0.3">
      <c r="J796" s="7"/>
      <c r="K796" s="15"/>
      <c r="L796" s="15"/>
      <c r="M796" s="15"/>
      <c r="N796" s="15"/>
      <c r="Z796" s="9"/>
      <c r="AA796" s="7"/>
    </row>
    <row r="797" spans="10:27" x14ac:dyDescent="0.3">
      <c r="J797" s="7"/>
      <c r="K797" s="15"/>
      <c r="L797" s="15"/>
      <c r="M797" s="15"/>
      <c r="N797" s="15"/>
      <c r="Z797" s="9"/>
      <c r="AA797" s="7"/>
    </row>
    <row r="798" spans="10:27" x14ac:dyDescent="0.3">
      <c r="J798" s="7"/>
      <c r="K798" s="15"/>
      <c r="L798" s="15"/>
      <c r="M798" s="15"/>
      <c r="N798" s="15"/>
      <c r="Z798" s="9"/>
      <c r="AA798" s="7"/>
    </row>
    <row r="799" spans="10:27" x14ac:dyDescent="0.3">
      <c r="J799" s="7"/>
      <c r="K799" s="15"/>
      <c r="L799" s="15"/>
      <c r="M799" s="15"/>
      <c r="N799" s="15"/>
      <c r="Z799" s="9"/>
      <c r="AA799" s="7"/>
    </row>
    <row r="800" spans="10:27" x14ac:dyDescent="0.3">
      <c r="J800" s="7"/>
      <c r="K800" s="15"/>
      <c r="L800" s="15"/>
      <c r="M800" s="15"/>
      <c r="N800" s="15"/>
      <c r="Z800" s="9"/>
      <c r="AA800" s="7"/>
    </row>
    <row r="801" spans="10:27" x14ac:dyDescent="0.3">
      <c r="J801" s="7"/>
      <c r="K801" s="15"/>
      <c r="L801" s="15"/>
      <c r="M801" s="15"/>
      <c r="N801" s="15"/>
      <c r="Z801" s="9"/>
      <c r="AA801" s="7"/>
    </row>
    <row r="802" spans="10:27" x14ac:dyDescent="0.3">
      <c r="J802" s="7"/>
      <c r="K802" s="15"/>
      <c r="L802" s="15"/>
      <c r="M802" s="15"/>
      <c r="N802" s="15"/>
      <c r="Z802" s="9"/>
      <c r="AA802" s="7"/>
    </row>
    <row r="803" spans="10:27" x14ac:dyDescent="0.3">
      <c r="J803" s="7"/>
      <c r="K803" s="15"/>
      <c r="L803" s="15"/>
      <c r="M803" s="15"/>
      <c r="N803" s="15"/>
      <c r="Z803" s="9"/>
      <c r="AA803" s="7"/>
    </row>
    <row r="804" spans="10:27" x14ac:dyDescent="0.3">
      <c r="J804" s="7"/>
      <c r="K804" s="15"/>
      <c r="L804" s="15"/>
      <c r="M804" s="15"/>
      <c r="N804" s="15"/>
      <c r="Z804" s="9"/>
      <c r="AA804" s="7"/>
    </row>
    <row r="805" spans="10:27" x14ac:dyDescent="0.3">
      <c r="J805" s="7"/>
      <c r="K805" s="15"/>
      <c r="L805" s="15"/>
      <c r="M805" s="15"/>
      <c r="N805" s="15"/>
      <c r="Z805" s="9"/>
      <c r="AA805" s="7"/>
    </row>
    <row r="806" spans="10:27" x14ac:dyDescent="0.3">
      <c r="J806" s="7"/>
      <c r="K806" s="15"/>
      <c r="L806" s="15"/>
      <c r="M806" s="15"/>
      <c r="N806" s="15"/>
      <c r="Z806" s="9"/>
      <c r="AA806" s="7"/>
    </row>
    <row r="807" spans="10:27" x14ac:dyDescent="0.3">
      <c r="J807" s="7"/>
      <c r="K807" s="15"/>
      <c r="L807" s="15"/>
      <c r="M807" s="15"/>
      <c r="N807" s="15"/>
      <c r="Z807" s="9"/>
      <c r="AA807" s="7"/>
    </row>
    <row r="808" spans="10:27" x14ac:dyDescent="0.3">
      <c r="J808" s="7"/>
      <c r="K808" s="15"/>
      <c r="L808" s="15"/>
      <c r="M808" s="15"/>
      <c r="N808" s="15"/>
      <c r="Z808" s="9"/>
      <c r="AA808" s="7"/>
    </row>
    <row r="809" spans="10:27" x14ac:dyDescent="0.3">
      <c r="J809" s="7"/>
      <c r="K809" s="15"/>
      <c r="L809" s="15"/>
      <c r="M809" s="15"/>
      <c r="N809" s="15"/>
      <c r="Z809" s="9"/>
      <c r="AA809" s="7"/>
    </row>
    <row r="810" spans="10:27" x14ac:dyDescent="0.3">
      <c r="J810" s="7"/>
      <c r="K810" s="15"/>
      <c r="L810" s="15"/>
      <c r="M810" s="15"/>
      <c r="N810" s="15"/>
      <c r="Z810" s="9"/>
      <c r="AA810" s="7"/>
    </row>
    <row r="811" spans="10:27" x14ac:dyDescent="0.3">
      <c r="J811" s="7"/>
      <c r="K811" s="15"/>
      <c r="L811" s="15"/>
      <c r="M811" s="15"/>
      <c r="N811" s="15"/>
      <c r="Z811" s="9"/>
      <c r="AA811" s="7"/>
    </row>
    <row r="812" spans="10:27" x14ac:dyDescent="0.3">
      <c r="J812" s="7"/>
      <c r="K812" s="15"/>
      <c r="L812" s="15"/>
      <c r="M812" s="15"/>
      <c r="N812" s="15"/>
      <c r="Z812" s="9"/>
      <c r="AA812" s="7"/>
    </row>
    <row r="813" spans="10:27" x14ac:dyDescent="0.3">
      <c r="J813" s="7"/>
      <c r="K813" s="15"/>
      <c r="L813" s="15"/>
      <c r="M813" s="15"/>
      <c r="N813" s="15"/>
      <c r="Z813" s="9"/>
      <c r="AA813" s="7"/>
    </row>
    <row r="814" spans="10:27" x14ac:dyDescent="0.3">
      <c r="J814" s="7"/>
      <c r="K814" s="15"/>
      <c r="L814" s="15"/>
      <c r="M814" s="15"/>
      <c r="N814" s="15"/>
      <c r="Z814" s="9"/>
      <c r="AA814" s="7"/>
    </row>
    <row r="815" spans="10:27" x14ac:dyDescent="0.3">
      <c r="J815" s="7"/>
      <c r="K815" s="15"/>
      <c r="L815" s="15"/>
      <c r="M815" s="15"/>
      <c r="N815" s="15"/>
      <c r="Z815" s="9"/>
      <c r="AA815" s="7"/>
    </row>
    <row r="816" spans="10:27" x14ac:dyDescent="0.3">
      <c r="J816" s="7"/>
      <c r="K816" s="15"/>
      <c r="L816" s="15"/>
      <c r="M816" s="15"/>
      <c r="N816" s="15"/>
      <c r="Z816" s="9"/>
      <c r="AA816" s="7"/>
    </row>
    <row r="817" spans="10:27" x14ac:dyDescent="0.3">
      <c r="J817" s="7"/>
      <c r="K817" s="15"/>
      <c r="L817" s="15"/>
      <c r="M817" s="15"/>
      <c r="N817" s="15"/>
      <c r="Z817" s="9"/>
      <c r="AA817" s="7"/>
    </row>
    <row r="818" spans="10:27" x14ac:dyDescent="0.3">
      <c r="J818" s="7"/>
      <c r="K818" s="15"/>
      <c r="L818" s="15"/>
      <c r="M818" s="15"/>
      <c r="N818" s="15"/>
      <c r="Z818" s="9"/>
      <c r="AA818" s="7"/>
    </row>
    <row r="819" spans="10:27" x14ac:dyDescent="0.3">
      <c r="J819" s="7"/>
      <c r="K819" s="15"/>
      <c r="L819" s="15"/>
      <c r="M819" s="15"/>
      <c r="N819" s="15"/>
      <c r="Z819" s="9"/>
      <c r="AA819" s="7"/>
    </row>
    <row r="820" spans="10:27" x14ac:dyDescent="0.3">
      <c r="J820" s="7"/>
      <c r="K820" s="15"/>
      <c r="L820" s="15"/>
      <c r="M820" s="15"/>
      <c r="N820" s="15"/>
      <c r="Z820" s="9"/>
      <c r="AA820" s="7"/>
    </row>
    <row r="821" spans="10:27" x14ac:dyDescent="0.3">
      <c r="J821" s="7"/>
      <c r="K821" s="15"/>
      <c r="L821" s="15"/>
      <c r="M821" s="15"/>
      <c r="N821" s="15"/>
      <c r="Z821" s="9"/>
      <c r="AA821" s="7"/>
    </row>
    <row r="822" spans="10:27" x14ac:dyDescent="0.3">
      <c r="J822" s="7"/>
      <c r="K822" s="15"/>
      <c r="L822" s="15"/>
      <c r="M822" s="15"/>
      <c r="N822" s="15"/>
      <c r="Z822" s="9"/>
      <c r="AA822" s="7"/>
    </row>
    <row r="823" spans="10:27" x14ac:dyDescent="0.3">
      <c r="J823" s="7"/>
      <c r="K823" s="15"/>
      <c r="L823" s="15"/>
      <c r="M823" s="15"/>
      <c r="N823" s="15"/>
      <c r="Z823" s="9"/>
      <c r="AA823" s="7"/>
    </row>
    <row r="824" spans="10:27" x14ac:dyDescent="0.3">
      <c r="J824" s="7"/>
      <c r="K824" s="15"/>
      <c r="L824" s="15"/>
      <c r="M824" s="15"/>
      <c r="N824" s="15"/>
      <c r="Z824" s="9"/>
      <c r="AA824" s="7"/>
    </row>
    <row r="825" spans="10:27" x14ac:dyDescent="0.3">
      <c r="J825" s="7"/>
      <c r="K825" s="15"/>
      <c r="L825" s="15"/>
      <c r="M825" s="15"/>
      <c r="N825" s="15"/>
      <c r="Z825" s="9"/>
      <c r="AA825" s="7"/>
    </row>
    <row r="826" spans="10:27" x14ac:dyDescent="0.3">
      <c r="J826" s="7"/>
      <c r="K826" s="15"/>
      <c r="L826" s="15"/>
      <c r="M826" s="15"/>
      <c r="N826" s="15"/>
      <c r="Z826" s="9"/>
      <c r="AA826" s="7"/>
    </row>
    <row r="827" spans="10:27" x14ac:dyDescent="0.3">
      <c r="J827" s="7"/>
      <c r="K827" s="15"/>
      <c r="L827" s="15"/>
      <c r="M827" s="15"/>
      <c r="N827" s="15"/>
      <c r="Z827" s="9"/>
      <c r="AA827" s="7"/>
    </row>
    <row r="828" spans="10:27" x14ac:dyDescent="0.3">
      <c r="J828" s="7"/>
      <c r="K828" s="15"/>
      <c r="L828" s="15"/>
      <c r="M828" s="15"/>
      <c r="N828" s="15"/>
      <c r="Z828" s="9"/>
      <c r="AA828" s="7"/>
    </row>
    <row r="829" spans="10:27" x14ac:dyDescent="0.3">
      <c r="J829" s="7"/>
      <c r="K829" s="15"/>
      <c r="L829" s="15"/>
      <c r="M829" s="15"/>
      <c r="N829" s="15"/>
      <c r="Z829" s="9"/>
      <c r="AA829" s="7"/>
    </row>
    <row r="830" spans="10:27" x14ac:dyDescent="0.3">
      <c r="J830" s="7"/>
      <c r="K830" s="15"/>
      <c r="L830" s="15"/>
      <c r="M830" s="15"/>
      <c r="N830" s="15"/>
      <c r="Z830" s="9"/>
      <c r="AA830" s="7"/>
    </row>
    <row r="831" spans="10:27" x14ac:dyDescent="0.3">
      <c r="J831" s="7"/>
      <c r="K831" s="15"/>
      <c r="L831" s="15"/>
      <c r="M831" s="15"/>
      <c r="N831" s="15"/>
      <c r="Z831" s="9"/>
      <c r="AA831" s="7"/>
    </row>
    <row r="832" spans="10:27" x14ac:dyDescent="0.3">
      <c r="J832" s="7"/>
      <c r="K832" s="15"/>
      <c r="L832" s="15"/>
      <c r="M832" s="15"/>
      <c r="N832" s="15"/>
      <c r="Z832" s="9"/>
      <c r="AA832" s="7"/>
    </row>
    <row r="833" spans="10:27" x14ac:dyDescent="0.3">
      <c r="J833" s="7"/>
      <c r="K833" s="15"/>
      <c r="L833" s="15"/>
      <c r="M833" s="15"/>
      <c r="N833" s="15"/>
      <c r="Z833" s="9"/>
      <c r="AA833" s="7"/>
    </row>
    <row r="834" spans="10:27" x14ac:dyDescent="0.3">
      <c r="J834" s="7"/>
      <c r="K834" s="15"/>
      <c r="L834" s="15"/>
      <c r="M834" s="15"/>
      <c r="N834" s="15"/>
      <c r="Z834" s="9"/>
      <c r="AA834" s="7"/>
    </row>
    <row r="835" spans="10:27" x14ac:dyDescent="0.3">
      <c r="J835" s="7"/>
      <c r="K835" s="15"/>
      <c r="L835" s="15"/>
      <c r="M835" s="15"/>
      <c r="N835" s="15"/>
      <c r="Z835" s="9"/>
      <c r="AA835" s="7"/>
    </row>
    <row r="836" spans="10:27" x14ac:dyDescent="0.3">
      <c r="J836" s="7"/>
      <c r="K836" s="15"/>
      <c r="L836" s="15"/>
      <c r="M836" s="15"/>
      <c r="N836" s="15"/>
      <c r="Z836" s="9"/>
      <c r="AA836" s="7"/>
    </row>
    <row r="837" spans="10:27" x14ac:dyDescent="0.3">
      <c r="J837" s="7"/>
      <c r="K837" s="15"/>
      <c r="L837" s="15"/>
      <c r="M837" s="15"/>
      <c r="N837" s="15"/>
      <c r="Z837" s="9"/>
      <c r="AA837" s="7"/>
    </row>
    <row r="838" spans="10:27" x14ac:dyDescent="0.3">
      <c r="J838" s="7"/>
      <c r="K838" s="15"/>
      <c r="L838" s="15"/>
      <c r="M838" s="15"/>
      <c r="N838" s="15"/>
      <c r="Z838" s="9"/>
      <c r="AA838" s="7"/>
    </row>
    <row r="839" spans="10:27" x14ac:dyDescent="0.3">
      <c r="J839" s="7"/>
      <c r="K839" s="15"/>
      <c r="L839" s="15"/>
      <c r="M839" s="15"/>
      <c r="N839" s="15"/>
      <c r="Z839" s="9"/>
      <c r="AA839" s="7"/>
    </row>
    <row r="840" spans="10:27" x14ac:dyDescent="0.3">
      <c r="J840" s="7"/>
      <c r="K840" s="15"/>
      <c r="L840" s="15"/>
      <c r="M840" s="15"/>
      <c r="N840" s="15"/>
      <c r="Z840" s="9"/>
      <c r="AA840" s="7"/>
    </row>
    <row r="841" spans="10:27" x14ac:dyDescent="0.3">
      <c r="J841" s="7"/>
      <c r="K841" s="15"/>
      <c r="L841" s="15"/>
      <c r="M841" s="15"/>
      <c r="N841" s="15"/>
      <c r="Z841" s="9"/>
      <c r="AA841" s="7"/>
    </row>
    <row r="842" spans="10:27" x14ac:dyDescent="0.3">
      <c r="J842" s="7"/>
      <c r="K842" s="15"/>
      <c r="L842" s="15"/>
      <c r="M842" s="15"/>
      <c r="N842" s="15"/>
      <c r="Z842" s="9"/>
      <c r="AA842" s="7"/>
    </row>
    <row r="843" spans="10:27" x14ac:dyDescent="0.3">
      <c r="J843" s="7"/>
      <c r="K843" s="15"/>
      <c r="L843" s="15"/>
      <c r="M843" s="15"/>
      <c r="N843" s="15"/>
      <c r="Z843" s="9"/>
      <c r="AA843" s="7"/>
    </row>
    <row r="844" spans="10:27" x14ac:dyDescent="0.3">
      <c r="J844" s="7"/>
      <c r="K844" s="15"/>
      <c r="L844" s="15"/>
      <c r="M844" s="15"/>
      <c r="N844" s="15"/>
      <c r="Z844" s="9"/>
      <c r="AA844" s="7"/>
    </row>
    <row r="845" spans="10:27" x14ac:dyDescent="0.3">
      <c r="J845" s="7"/>
      <c r="K845" s="15"/>
      <c r="L845" s="15"/>
      <c r="M845" s="15"/>
      <c r="N845" s="15"/>
      <c r="Z845" s="9"/>
      <c r="AA845" s="7"/>
    </row>
    <row r="846" spans="10:27" x14ac:dyDescent="0.3">
      <c r="J846" s="7"/>
      <c r="K846" s="15"/>
      <c r="L846" s="15"/>
      <c r="M846" s="15"/>
      <c r="N846" s="15"/>
      <c r="Z846" s="9"/>
      <c r="AA846" s="7"/>
    </row>
    <row r="847" spans="10:27" x14ac:dyDescent="0.3">
      <c r="J847" s="7"/>
      <c r="K847" s="15"/>
      <c r="L847" s="15"/>
      <c r="M847" s="15"/>
      <c r="N847" s="15"/>
      <c r="Z847" s="9"/>
      <c r="AA847" s="7"/>
    </row>
    <row r="848" spans="10:27" x14ac:dyDescent="0.3">
      <c r="J848" s="7"/>
      <c r="K848" s="15"/>
      <c r="L848" s="15"/>
      <c r="M848" s="15"/>
      <c r="N848" s="15"/>
      <c r="Z848" s="9"/>
      <c r="AA848" s="7"/>
    </row>
    <row r="849" spans="10:27" x14ac:dyDescent="0.3">
      <c r="J849" s="7"/>
      <c r="K849" s="15"/>
      <c r="L849" s="15"/>
      <c r="M849" s="15"/>
      <c r="N849" s="15"/>
      <c r="Z849" s="9"/>
      <c r="AA849" s="7"/>
    </row>
    <row r="850" spans="10:27" x14ac:dyDescent="0.3">
      <c r="J850" s="7"/>
      <c r="K850" s="15"/>
      <c r="L850" s="15"/>
      <c r="M850" s="15"/>
      <c r="N850" s="15"/>
      <c r="Z850" s="9"/>
      <c r="AA850" s="7"/>
    </row>
    <row r="851" spans="10:27" x14ac:dyDescent="0.3">
      <c r="J851" s="7"/>
      <c r="K851" s="15"/>
      <c r="L851" s="15"/>
      <c r="M851" s="15"/>
      <c r="N851" s="15"/>
      <c r="Z851" s="9"/>
      <c r="AA851" s="7"/>
    </row>
    <row r="852" spans="10:27" x14ac:dyDescent="0.3">
      <c r="J852" s="7"/>
      <c r="K852" s="15"/>
      <c r="L852" s="15"/>
      <c r="M852" s="15"/>
      <c r="N852" s="15"/>
      <c r="Z852" s="9"/>
      <c r="AA852" s="7"/>
    </row>
    <row r="853" spans="10:27" x14ac:dyDescent="0.3">
      <c r="J853" s="7"/>
      <c r="K853" s="15"/>
      <c r="L853" s="15"/>
      <c r="M853" s="15"/>
      <c r="N853" s="15"/>
      <c r="Z853" s="9"/>
      <c r="AA853" s="7"/>
    </row>
    <row r="854" spans="10:27" x14ac:dyDescent="0.3">
      <c r="J854" s="7"/>
      <c r="K854" s="15"/>
      <c r="L854" s="15"/>
      <c r="M854" s="15"/>
      <c r="N854" s="15"/>
      <c r="Z854" s="9"/>
      <c r="AA854" s="7"/>
    </row>
    <row r="855" spans="10:27" x14ac:dyDescent="0.3">
      <c r="J855" s="7"/>
      <c r="K855" s="15"/>
      <c r="L855" s="15"/>
      <c r="M855" s="15"/>
      <c r="N855" s="15"/>
      <c r="Z855" s="9"/>
      <c r="AA855" s="7"/>
    </row>
    <row r="856" spans="10:27" x14ac:dyDescent="0.3">
      <c r="J856" s="7"/>
      <c r="K856" s="15"/>
      <c r="L856" s="15"/>
      <c r="M856" s="15"/>
      <c r="N856" s="15"/>
      <c r="Z856" s="9"/>
      <c r="AA856" s="7"/>
    </row>
    <row r="857" spans="10:27" x14ac:dyDescent="0.3">
      <c r="J857" s="7"/>
      <c r="K857" s="15"/>
      <c r="L857" s="15"/>
      <c r="M857" s="15"/>
      <c r="N857" s="15"/>
      <c r="Z857" s="9"/>
      <c r="AA857" s="7"/>
    </row>
    <row r="858" spans="10:27" x14ac:dyDescent="0.3">
      <c r="J858" s="7"/>
      <c r="K858" s="15"/>
      <c r="L858" s="15"/>
      <c r="M858" s="15"/>
      <c r="N858" s="15"/>
      <c r="Z858" s="9"/>
      <c r="AA858" s="7"/>
    </row>
    <row r="859" spans="10:27" x14ac:dyDescent="0.3">
      <c r="J859" s="7"/>
      <c r="K859" s="15"/>
      <c r="L859" s="15"/>
      <c r="M859" s="15"/>
      <c r="N859" s="15"/>
      <c r="Z859" s="9"/>
      <c r="AA859" s="7"/>
    </row>
    <row r="860" spans="10:27" x14ac:dyDescent="0.3">
      <c r="J860" s="7"/>
      <c r="K860" s="15"/>
      <c r="L860" s="15"/>
      <c r="M860" s="15"/>
      <c r="N860" s="15"/>
      <c r="Z860" s="9"/>
      <c r="AA860" s="7"/>
    </row>
    <row r="861" spans="10:27" x14ac:dyDescent="0.3">
      <c r="J861" s="7"/>
      <c r="K861" s="15"/>
      <c r="L861" s="15"/>
      <c r="M861" s="15"/>
      <c r="N861" s="15"/>
      <c r="Z861" s="9"/>
      <c r="AA861" s="7"/>
    </row>
    <row r="862" spans="10:27" x14ac:dyDescent="0.3">
      <c r="J862" s="7"/>
      <c r="K862" s="15"/>
      <c r="L862" s="15"/>
      <c r="M862" s="15"/>
      <c r="N862" s="15"/>
      <c r="Z862" s="9"/>
      <c r="AA862" s="7"/>
    </row>
    <row r="863" spans="10:27" x14ac:dyDescent="0.3">
      <c r="J863" s="7"/>
      <c r="K863" s="15"/>
      <c r="L863" s="15"/>
      <c r="M863" s="15"/>
      <c r="N863" s="15"/>
      <c r="Z863" s="9"/>
      <c r="AA863" s="7"/>
    </row>
    <row r="864" spans="10:27" x14ac:dyDescent="0.3">
      <c r="J864" s="7"/>
      <c r="K864" s="15"/>
      <c r="L864" s="15"/>
      <c r="M864" s="15"/>
      <c r="N864" s="15"/>
      <c r="Z864" s="9"/>
      <c r="AA864" s="7"/>
    </row>
    <row r="865" spans="10:27" x14ac:dyDescent="0.3">
      <c r="J865" s="7"/>
      <c r="K865" s="15"/>
      <c r="L865" s="15"/>
      <c r="M865" s="15"/>
      <c r="N865" s="15"/>
      <c r="Z865" s="9"/>
      <c r="AA865" s="7"/>
    </row>
    <row r="866" spans="10:27" x14ac:dyDescent="0.3">
      <c r="J866" s="7"/>
      <c r="K866" s="15"/>
      <c r="L866" s="15"/>
      <c r="M866" s="15"/>
      <c r="N866" s="15"/>
      <c r="Z866" s="9"/>
      <c r="AA866" s="7"/>
    </row>
    <row r="867" spans="10:27" x14ac:dyDescent="0.3">
      <c r="J867" s="7"/>
      <c r="K867" s="15"/>
      <c r="L867" s="15"/>
      <c r="M867" s="15"/>
      <c r="N867" s="15"/>
      <c r="Z867" s="9"/>
      <c r="AA867" s="7"/>
    </row>
    <row r="868" spans="10:27" x14ac:dyDescent="0.3">
      <c r="J868" s="7"/>
      <c r="K868" s="15"/>
      <c r="L868" s="15"/>
      <c r="M868" s="15"/>
      <c r="N868" s="15"/>
      <c r="Z868" s="9"/>
      <c r="AA868" s="7"/>
    </row>
    <row r="869" spans="10:27" x14ac:dyDescent="0.3">
      <c r="J869" s="7"/>
      <c r="K869" s="15"/>
      <c r="L869" s="15"/>
      <c r="M869" s="15"/>
      <c r="N869" s="15"/>
      <c r="Z869" s="9"/>
      <c r="AA869" s="7"/>
    </row>
    <row r="870" spans="10:27" x14ac:dyDescent="0.3">
      <c r="J870" s="7"/>
      <c r="K870" s="15"/>
      <c r="L870" s="15"/>
      <c r="M870" s="15"/>
      <c r="N870" s="15"/>
      <c r="Z870" s="9"/>
      <c r="AA870" s="7"/>
    </row>
    <row r="871" spans="10:27" x14ac:dyDescent="0.3">
      <c r="J871" s="7"/>
      <c r="K871" s="15"/>
      <c r="L871" s="15"/>
      <c r="M871" s="15"/>
      <c r="N871" s="15"/>
      <c r="Z871" s="9"/>
      <c r="AA871" s="7"/>
    </row>
    <row r="872" spans="10:27" x14ac:dyDescent="0.3">
      <c r="J872" s="7"/>
      <c r="K872" s="15"/>
      <c r="L872" s="15"/>
      <c r="M872" s="15"/>
      <c r="N872" s="15"/>
      <c r="Z872" s="9"/>
      <c r="AA872" s="7"/>
    </row>
    <row r="873" spans="10:27" x14ac:dyDescent="0.3">
      <c r="J873" s="7"/>
      <c r="K873" s="15"/>
      <c r="L873" s="15"/>
      <c r="M873" s="15"/>
      <c r="N873" s="15"/>
      <c r="Z873" s="9"/>
      <c r="AA873" s="7"/>
    </row>
    <row r="874" spans="10:27" x14ac:dyDescent="0.3">
      <c r="J874" s="7"/>
      <c r="K874" s="15"/>
      <c r="L874" s="15"/>
      <c r="M874" s="15"/>
      <c r="N874" s="15"/>
      <c r="Z874" s="9"/>
      <c r="AA874" s="7"/>
    </row>
    <row r="875" spans="10:27" x14ac:dyDescent="0.3">
      <c r="J875" s="7"/>
      <c r="K875" s="15"/>
      <c r="L875" s="15"/>
      <c r="M875" s="15"/>
      <c r="N875" s="15"/>
      <c r="Z875" s="9"/>
      <c r="AA875" s="7"/>
    </row>
    <row r="876" spans="10:27" x14ac:dyDescent="0.3">
      <c r="J876" s="7"/>
      <c r="K876" s="15"/>
      <c r="L876" s="15"/>
      <c r="M876" s="15"/>
      <c r="N876" s="15"/>
      <c r="Z876" s="9"/>
      <c r="AA876" s="7"/>
    </row>
    <row r="877" spans="10:27" x14ac:dyDescent="0.3">
      <c r="J877" s="7"/>
      <c r="K877" s="15"/>
      <c r="L877" s="15"/>
      <c r="M877" s="15"/>
      <c r="N877" s="15"/>
      <c r="Z877" s="9"/>
      <c r="AA877" s="7"/>
    </row>
    <row r="878" spans="10:27" x14ac:dyDescent="0.3">
      <c r="J878" s="7"/>
      <c r="K878" s="15"/>
      <c r="L878" s="15"/>
      <c r="M878" s="15"/>
      <c r="N878" s="15"/>
      <c r="Z878" s="9"/>
      <c r="AA878" s="7"/>
    </row>
    <row r="879" spans="10:27" x14ac:dyDescent="0.3">
      <c r="J879" s="7"/>
      <c r="K879" s="15"/>
      <c r="L879" s="15"/>
      <c r="M879" s="15"/>
      <c r="N879" s="15"/>
      <c r="Z879" s="9"/>
      <c r="AA879" s="7"/>
    </row>
    <row r="880" spans="10:27" x14ac:dyDescent="0.3">
      <c r="J880" s="7"/>
      <c r="K880" s="15"/>
      <c r="L880" s="15"/>
      <c r="M880" s="15"/>
      <c r="N880" s="15"/>
      <c r="Z880" s="9"/>
      <c r="AA880" s="7"/>
    </row>
    <row r="881" spans="10:27" x14ac:dyDescent="0.3">
      <c r="J881" s="7"/>
      <c r="K881" s="15"/>
      <c r="L881" s="15"/>
      <c r="M881" s="15"/>
      <c r="N881" s="15"/>
      <c r="Z881" s="9"/>
      <c r="AA881" s="7"/>
    </row>
    <row r="882" spans="10:27" x14ac:dyDescent="0.3">
      <c r="J882" s="7"/>
      <c r="K882" s="15"/>
      <c r="L882" s="15"/>
      <c r="M882" s="15"/>
      <c r="N882" s="15"/>
      <c r="Z882" s="9"/>
      <c r="AA882" s="7"/>
    </row>
    <row r="883" spans="10:27" x14ac:dyDescent="0.3">
      <c r="J883" s="7"/>
      <c r="K883" s="15"/>
      <c r="L883" s="15"/>
      <c r="M883" s="15"/>
      <c r="N883" s="15"/>
      <c r="Z883" s="9"/>
      <c r="AA883" s="7"/>
    </row>
    <row r="884" spans="10:27" x14ac:dyDescent="0.3">
      <c r="J884" s="7"/>
      <c r="K884" s="15"/>
      <c r="L884" s="15"/>
      <c r="M884" s="15"/>
      <c r="N884" s="15"/>
      <c r="Z884" s="9"/>
      <c r="AA884" s="7"/>
    </row>
    <row r="885" spans="10:27" x14ac:dyDescent="0.3">
      <c r="J885" s="7"/>
      <c r="K885" s="15"/>
      <c r="L885" s="15"/>
      <c r="M885" s="15"/>
      <c r="N885" s="15"/>
      <c r="Z885" s="9"/>
      <c r="AA885" s="7"/>
    </row>
    <row r="886" spans="10:27" x14ac:dyDescent="0.3">
      <c r="J886" s="7"/>
      <c r="K886" s="15"/>
      <c r="L886" s="15"/>
      <c r="M886" s="15"/>
      <c r="N886" s="15"/>
      <c r="Z886" s="9"/>
      <c r="AA886" s="7"/>
    </row>
    <row r="887" spans="10:27" x14ac:dyDescent="0.3">
      <c r="J887" s="7"/>
      <c r="K887" s="15"/>
      <c r="L887" s="15"/>
      <c r="M887" s="15"/>
      <c r="N887" s="15"/>
      <c r="Z887" s="9"/>
      <c r="AA887" s="7"/>
    </row>
    <row r="888" spans="10:27" x14ac:dyDescent="0.3">
      <c r="J888" s="7"/>
      <c r="K888" s="15"/>
      <c r="L888" s="15"/>
      <c r="M888" s="15"/>
      <c r="N888" s="15"/>
      <c r="Z888" s="9"/>
      <c r="AA888" s="7"/>
    </row>
    <row r="889" spans="10:27" x14ac:dyDescent="0.3">
      <c r="J889" s="7"/>
      <c r="K889" s="15"/>
      <c r="L889" s="15"/>
      <c r="M889" s="15"/>
      <c r="N889" s="15"/>
      <c r="Z889" s="9"/>
      <c r="AA889" s="7"/>
    </row>
    <row r="890" spans="10:27" x14ac:dyDescent="0.3">
      <c r="J890" s="7"/>
      <c r="K890" s="15"/>
      <c r="L890" s="15"/>
      <c r="M890" s="15"/>
      <c r="N890" s="15"/>
      <c r="Z890" s="9"/>
      <c r="AA890" s="7"/>
    </row>
    <row r="891" spans="10:27" x14ac:dyDescent="0.3">
      <c r="J891" s="7"/>
      <c r="K891" s="15"/>
      <c r="L891" s="15"/>
      <c r="M891" s="15"/>
      <c r="N891" s="15"/>
      <c r="Z891" s="9"/>
      <c r="AA891" s="7"/>
    </row>
    <row r="892" spans="10:27" x14ac:dyDescent="0.3">
      <c r="J892" s="7"/>
      <c r="K892" s="15"/>
      <c r="L892" s="15"/>
      <c r="M892" s="15"/>
      <c r="N892" s="15"/>
      <c r="Z892" s="9"/>
      <c r="AA892" s="7"/>
    </row>
    <row r="893" spans="10:27" x14ac:dyDescent="0.3">
      <c r="J893" s="7"/>
      <c r="K893" s="15"/>
      <c r="L893" s="15"/>
      <c r="M893" s="15"/>
      <c r="N893" s="15"/>
      <c r="Z893" s="9"/>
      <c r="AA893" s="7"/>
    </row>
    <row r="894" spans="10:27" x14ac:dyDescent="0.3">
      <c r="J894" s="7"/>
      <c r="K894" s="15"/>
      <c r="L894" s="15"/>
      <c r="M894" s="15"/>
      <c r="N894" s="15"/>
      <c r="Z894" s="9"/>
      <c r="AA894" s="7"/>
    </row>
    <row r="895" spans="10:27" x14ac:dyDescent="0.3">
      <c r="J895" s="7"/>
      <c r="K895" s="15"/>
      <c r="L895" s="15"/>
      <c r="M895" s="15"/>
      <c r="N895" s="15"/>
      <c r="Z895" s="9"/>
      <c r="AA895" s="7"/>
    </row>
    <row r="896" spans="10:27" x14ac:dyDescent="0.3">
      <c r="J896" s="7"/>
      <c r="K896" s="15"/>
      <c r="L896" s="15"/>
      <c r="M896" s="15"/>
      <c r="N896" s="15"/>
      <c r="Z896" s="9"/>
      <c r="AA896" s="7"/>
    </row>
    <row r="897" spans="10:27" x14ac:dyDescent="0.3">
      <c r="J897" s="7"/>
      <c r="K897" s="15"/>
      <c r="L897" s="15"/>
      <c r="M897" s="15"/>
      <c r="N897" s="15"/>
      <c r="Z897" s="9"/>
      <c r="AA897" s="7"/>
    </row>
    <row r="898" spans="10:27" x14ac:dyDescent="0.3">
      <c r="J898" s="7"/>
      <c r="K898" s="15"/>
      <c r="L898" s="15"/>
      <c r="M898" s="15"/>
      <c r="N898" s="15"/>
      <c r="Z898" s="9"/>
      <c r="AA898" s="7"/>
    </row>
    <row r="899" spans="10:27" x14ac:dyDescent="0.3">
      <c r="J899" s="7"/>
      <c r="K899" s="15"/>
      <c r="L899" s="15"/>
      <c r="M899" s="15"/>
      <c r="N899" s="15"/>
      <c r="Z899" s="9"/>
      <c r="AA899" s="7"/>
    </row>
    <row r="900" spans="10:27" x14ac:dyDescent="0.3">
      <c r="J900" s="7"/>
      <c r="K900" s="15"/>
      <c r="L900" s="15"/>
      <c r="M900" s="15"/>
      <c r="N900" s="15"/>
      <c r="Z900" s="9"/>
      <c r="AA900" s="7"/>
    </row>
    <row r="901" spans="10:27" x14ac:dyDescent="0.3">
      <c r="J901" s="7"/>
      <c r="K901" s="15"/>
      <c r="L901" s="15"/>
      <c r="M901" s="15"/>
      <c r="N901" s="15"/>
      <c r="Z901" s="9"/>
      <c r="AA901" s="7"/>
    </row>
    <row r="902" spans="10:27" x14ac:dyDescent="0.3">
      <c r="J902" s="7"/>
      <c r="K902" s="15"/>
      <c r="L902" s="15"/>
      <c r="M902" s="15"/>
      <c r="N902" s="15"/>
      <c r="Z902" s="9"/>
      <c r="AA902" s="7"/>
    </row>
    <row r="903" spans="10:27" x14ac:dyDescent="0.3">
      <c r="J903" s="7"/>
      <c r="K903" s="15"/>
      <c r="L903" s="15"/>
      <c r="M903" s="15"/>
      <c r="N903" s="15"/>
      <c r="Z903" s="9"/>
      <c r="AA903" s="7"/>
    </row>
    <row r="904" spans="10:27" x14ac:dyDescent="0.3">
      <c r="J904" s="7"/>
      <c r="K904" s="15"/>
      <c r="L904" s="15"/>
      <c r="M904" s="15"/>
      <c r="N904" s="15"/>
      <c r="Z904" s="9"/>
      <c r="AA904" s="7"/>
    </row>
    <row r="905" spans="10:27" x14ac:dyDescent="0.3">
      <c r="J905" s="7"/>
      <c r="K905" s="15"/>
      <c r="L905" s="15"/>
      <c r="M905" s="15"/>
      <c r="N905" s="15"/>
      <c r="Z905" s="9"/>
      <c r="AA905" s="7"/>
    </row>
    <row r="906" spans="10:27" x14ac:dyDescent="0.3">
      <c r="J906" s="7"/>
      <c r="K906" s="15"/>
      <c r="L906" s="15"/>
      <c r="M906" s="15"/>
      <c r="N906" s="15"/>
      <c r="Z906" s="9"/>
      <c r="AA906" s="7"/>
    </row>
    <row r="907" spans="10:27" x14ac:dyDescent="0.3">
      <c r="J907" s="7"/>
      <c r="K907" s="15"/>
      <c r="L907" s="15"/>
      <c r="M907" s="15"/>
      <c r="N907" s="15"/>
      <c r="Z907" s="9"/>
      <c r="AA907" s="7"/>
    </row>
    <row r="908" spans="10:27" x14ac:dyDescent="0.3">
      <c r="J908" s="7"/>
      <c r="K908" s="15"/>
      <c r="L908" s="15"/>
      <c r="M908" s="15"/>
      <c r="N908" s="15"/>
      <c r="Z908" s="9"/>
      <c r="AA908" s="7"/>
    </row>
    <row r="909" spans="10:27" x14ac:dyDescent="0.3">
      <c r="J909" s="7"/>
      <c r="K909" s="15"/>
      <c r="L909" s="15"/>
      <c r="M909" s="15"/>
      <c r="N909" s="15"/>
      <c r="Z909" s="9"/>
      <c r="AA909" s="7"/>
    </row>
    <row r="910" spans="10:27" x14ac:dyDescent="0.3">
      <c r="J910" s="7"/>
      <c r="K910" s="15"/>
      <c r="L910" s="15"/>
      <c r="M910" s="15"/>
      <c r="N910" s="15"/>
      <c r="Z910" s="9"/>
      <c r="AA910" s="7"/>
    </row>
    <row r="911" spans="10:27" x14ac:dyDescent="0.3">
      <c r="J911" s="7"/>
      <c r="K911" s="15"/>
      <c r="L911" s="15"/>
      <c r="M911" s="15"/>
      <c r="N911" s="15"/>
      <c r="Z911" s="9"/>
      <c r="AA911" s="7"/>
    </row>
    <row r="912" spans="10:27" x14ac:dyDescent="0.3">
      <c r="J912" s="7"/>
      <c r="K912" s="15"/>
      <c r="L912" s="15"/>
      <c r="M912" s="15"/>
      <c r="N912" s="15"/>
      <c r="Z912" s="9"/>
      <c r="AA912" s="7"/>
    </row>
    <row r="913" spans="10:27" x14ac:dyDescent="0.3">
      <c r="J913" s="7"/>
      <c r="K913" s="15"/>
      <c r="L913" s="15"/>
      <c r="M913" s="15"/>
      <c r="N913" s="15"/>
      <c r="Z913" s="9"/>
      <c r="AA913" s="7"/>
    </row>
    <row r="914" spans="10:27" x14ac:dyDescent="0.3">
      <c r="J914" s="7"/>
      <c r="K914" s="15"/>
      <c r="L914" s="15"/>
      <c r="M914" s="15"/>
      <c r="N914" s="15"/>
      <c r="Z914" s="9"/>
      <c r="AA914" s="7"/>
    </row>
    <row r="915" spans="10:27" x14ac:dyDescent="0.3">
      <c r="J915" s="7"/>
      <c r="K915" s="15"/>
      <c r="L915" s="15"/>
      <c r="M915" s="15"/>
      <c r="N915" s="15"/>
      <c r="Z915" s="9"/>
      <c r="AA915" s="7"/>
    </row>
    <row r="916" spans="10:27" x14ac:dyDescent="0.3">
      <c r="J916" s="7"/>
      <c r="K916" s="15"/>
      <c r="L916" s="15"/>
      <c r="M916" s="15"/>
      <c r="N916" s="15"/>
      <c r="Z916" s="9"/>
      <c r="AA916" s="7"/>
    </row>
    <row r="917" spans="10:27" x14ac:dyDescent="0.3">
      <c r="J917" s="7"/>
      <c r="K917" s="15"/>
      <c r="L917" s="15"/>
      <c r="M917" s="15"/>
      <c r="N917" s="15"/>
      <c r="Z917" s="9"/>
      <c r="AA917" s="7"/>
    </row>
    <row r="918" spans="10:27" x14ac:dyDescent="0.3">
      <c r="J918" s="7"/>
      <c r="K918" s="15"/>
      <c r="L918" s="15"/>
      <c r="M918" s="15"/>
      <c r="N918" s="15"/>
      <c r="Z918" s="9"/>
      <c r="AA918" s="7"/>
    </row>
    <row r="919" spans="10:27" x14ac:dyDescent="0.3">
      <c r="J919" s="7"/>
      <c r="K919" s="15"/>
      <c r="L919" s="15"/>
      <c r="M919" s="15"/>
      <c r="N919" s="15"/>
      <c r="Z919" s="9"/>
      <c r="AA919" s="7"/>
    </row>
    <row r="920" spans="10:27" x14ac:dyDescent="0.3">
      <c r="J920" s="7"/>
      <c r="K920" s="15"/>
      <c r="L920" s="15"/>
      <c r="M920" s="15"/>
      <c r="N920" s="15"/>
      <c r="Z920" s="9"/>
      <c r="AA920" s="7"/>
    </row>
    <row r="921" spans="10:27" x14ac:dyDescent="0.3">
      <c r="J921" s="7"/>
      <c r="K921" s="15"/>
      <c r="L921" s="15"/>
      <c r="M921" s="15"/>
      <c r="N921" s="15"/>
      <c r="Z921" s="9"/>
      <c r="AA921" s="7"/>
    </row>
    <row r="922" spans="10:27" x14ac:dyDescent="0.3">
      <c r="J922" s="7"/>
      <c r="K922" s="15"/>
      <c r="L922" s="15"/>
      <c r="M922" s="15"/>
      <c r="N922" s="15"/>
      <c r="Z922" s="9"/>
      <c r="AA922" s="7"/>
    </row>
    <row r="923" spans="10:27" x14ac:dyDescent="0.3">
      <c r="J923" s="7"/>
      <c r="K923" s="15"/>
      <c r="L923" s="15"/>
      <c r="M923" s="15"/>
      <c r="N923" s="15"/>
      <c r="Z923" s="9"/>
      <c r="AA923" s="7"/>
    </row>
    <row r="924" spans="10:27" x14ac:dyDescent="0.3">
      <c r="J924" s="7"/>
      <c r="K924" s="15"/>
      <c r="L924" s="15"/>
      <c r="M924" s="15"/>
      <c r="N924" s="15"/>
      <c r="Z924" s="9"/>
      <c r="AA924" s="7"/>
    </row>
    <row r="925" spans="10:27" x14ac:dyDescent="0.3">
      <c r="J925" s="7"/>
      <c r="K925" s="15"/>
      <c r="L925" s="15"/>
      <c r="M925" s="15"/>
      <c r="N925" s="15"/>
      <c r="Z925" s="9"/>
      <c r="AA925" s="7"/>
    </row>
    <row r="926" spans="10:27" x14ac:dyDescent="0.3">
      <c r="J926" s="7"/>
      <c r="K926" s="15"/>
      <c r="L926" s="15"/>
      <c r="M926" s="15"/>
      <c r="N926" s="15"/>
      <c r="Z926" s="9"/>
      <c r="AA926" s="7"/>
    </row>
    <row r="927" spans="10:27" x14ac:dyDescent="0.3">
      <c r="J927" s="7"/>
      <c r="K927" s="15"/>
      <c r="L927" s="15"/>
      <c r="M927" s="15"/>
      <c r="N927" s="15"/>
      <c r="Z927" s="9"/>
      <c r="AA927" s="7"/>
    </row>
    <row r="928" spans="10:27" x14ac:dyDescent="0.3">
      <c r="J928" s="7"/>
      <c r="K928" s="15"/>
      <c r="L928" s="15"/>
      <c r="M928" s="15"/>
      <c r="N928" s="15"/>
      <c r="Z928" s="9"/>
      <c r="AA928" s="7"/>
    </row>
    <row r="929" spans="10:27" x14ac:dyDescent="0.3">
      <c r="J929" s="7"/>
      <c r="K929" s="15"/>
      <c r="L929" s="15"/>
      <c r="M929" s="15"/>
      <c r="N929" s="15"/>
      <c r="Z929" s="9"/>
      <c r="AA929" s="7"/>
    </row>
    <row r="930" spans="10:27" x14ac:dyDescent="0.3">
      <c r="J930" s="7"/>
      <c r="K930" s="15"/>
      <c r="L930" s="15"/>
      <c r="M930" s="15"/>
      <c r="N930" s="15"/>
      <c r="Z930" s="9"/>
      <c r="AA930" s="7"/>
    </row>
    <row r="931" spans="10:27" x14ac:dyDescent="0.3">
      <c r="J931" s="7"/>
      <c r="K931" s="15"/>
      <c r="L931" s="15"/>
      <c r="M931" s="15"/>
      <c r="N931" s="15"/>
      <c r="Z931" s="9"/>
      <c r="AA931" s="7"/>
    </row>
    <row r="932" spans="10:27" x14ac:dyDescent="0.3">
      <c r="J932" s="7"/>
      <c r="K932" s="15"/>
      <c r="L932" s="15"/>
      <c r="M932" s="15"/>
      <c r="N932" s="15"/>
      <c r="Z932" s="9"/>
      <c r="AA932" s="7"/>
    </row>
    <row r="933" spans="10:27" x14ac:dyDescent="0.3">
      <c r="J933" s="7"/>
      <c r="K933" s="15"/>
      <c r="L933" s="15"/>
      <c r="M933" s="15"/>
      <c r="N933" s="15"/>
      <c r="Z933" s="9"/>
      <c r="AA933" s="7"/>
    </row>
    <row r="934" spans="10:27" x14ac:dyDescent="0.3">
      <c r="J934" s="7"/>
      <c r="K934" s="15"/>
      <c r="L934" s="15"/>
      <c r="M934" s="15"/>
      <c r="N934" s="15"/>
      <c r="Z934" s="9"/>
      <c r="AA934" s="7"/>
    </row>
    <row r="935" spans="10:27" x14ac:dyDescent="0.3">
      <c r="J935" s="7"/>
      <c r="K935" s="15"/>
      <c r="L935" s="15"/>
      <c r="M935" s="15"/>
      <c r="N935" s="15"/>
      <c r="Z935" s="9"/>
      <c r="AA935" s="7"/>
    </row>
    <row r="936" spans="10:27" x14ac:dyDescent="0.3">
      <c r="J936" s="7"/>
      <c r="K936" s="15"/>
      <c r="L936" s="15"/>
      <c r="M936" s="15"/>
      <c r="N936" s="15"/>
      <c r="Z936" s="9"/>
      <c r="AA936" s="7"/>
    </row>
    <row r="937" spans="10:27" x14ac:dyDescent="0.3">
      <c r="J937" s="7"/>
      <c r="K937" s="15"/>
      <c r="L937" s="15"/>
      <c r="M937" s="15"/>
      <c r="N937" s="15"/>
      <c r="Z937" s="9"/>
      <c r="AA937" s="7"/>
    </row>
    <row r="938" spans="10:27" x14ac:dyDescent="0.3">
      <c r="J938" s="7"/>
      <c r="K938" s="15"/>
      <c r="L938" s="15"/>
      <c r="M938" s="15"/>
      <c r="N938" s="15"/>
      <c r="Z938" s="9"/>
      <c r="AA938" s="7"/>
    </row>
    <row r="939" spans="10:27" x14ac:dyDescent="0.3">
      <c r="J939" s="7"/>
      <c r="K939" s="15"/>
      <c r="L939" s="15"/>
      <c r="M939" s="15"/>
      <c r="N939" s="15"/>
      <c r="Z939" s="9"/>
      <c r="AA939" s="7"/>
    </row>
    <row r="940" spans="10:27" x14ac:dyDescent="0.3">
      <c r="J940" s="7"/>
      <c r="K940" s="15"/>
      <c r="L940" s="15"/>
      <c r="M940" s="15"/>
      <c r="N940" s="15"/>
      <c r="Z940" s="9"/>
      <c r="AA940" s="7"/>
    </row>
    <row r="941" spans="10:27" x14ac:dyDescent="0.3">
      <c r="J941" s="7"/>
      <c r="K941" s="15"/>
      <c r="L941" s="15"/>
      <c r="M941" s="15"/>
      <c r="N941" s="15"/>
      <c r="Z941" s="9"/>
      <c r="AA941" s="7"/>
    </row>
    <row r="942" spans="10:27" x14ac:dyDescent="0.3">
      <c r="J942" s="7"/>
      <c r="K942" s="15"/>
      <c r="L942" s="15"/>
      <c r="M942" s="15"/>
      <c r="N942" s="15"/>
      <c r="Z942" s="9"/>
      <c r="AA942" s="7"/>
    </row>
    <row r="943" spans="10:27" x14ac:dyDescent="0.3">
      <c r="J943" s="7"/>
      <c r="K943" s="15"/>
      <c r="L943" s="15"/>
      <c r="M943" s="15"/>
      <c r="N943" s="15"/>
      <c r="Z943" s="9"/>
      <c r="AA943" s="7"/>
    </row>
    <row r="944" spans="10:27" x14ac:dyDescent="0.3">
      <c r="J944" s="7"/>
      <c r="K944" s="15"/>
      <c r="L944" s="15"/>
      <c r="M944" s="15"/>
      <c r="N944" s="15"/>
      <c r="Z944" s="9"/>
      <c r="AA944" s="7"/>
    </row>
    <row r="945" spans="10:27" x14ac:dyDescent="0.3">
      <c r="J945" s="7"/>
      <c r="K945" s="15"/>
      <c r="L945" s="15"/>
      <c r="M945" s="15"/>
      <c r="N945" s="15"/>
      <c r="Z945" s="9"/>
      <c r="AA945" s="7"/>
    </row>
    <row r="946" spans="10:27" x14ac:dyDescent="0.3">
      <c r="J946" s="7"/>
      <c r="K946" s="15"/>
      <c r="L946" s="15"/>
      <c r="M946" s="15"/>
      <c r="N946" s="15"/>
      <c r="Z946" s="9"/>
      <c r="AA946" s="7"/>
    </row>
    <row r="947" spans="10:27" x14ac:dyDescent="0.3">
      <c r="J947" s="7"/>
      <c r="K947" s="15"/>
      <c r="L947" s="15"/>
      <c r="M947" s="15"/>
      <c r="N947" s="15"/>
      <c r="Z947" s="9"/>
      <c r="AA947" s="7"/>
    </row>
    <row r="948" spans="10:27" x14ac:dyDescent="0.3">
      <c r="J948" s="7"/>
      <c r="K948" s="15"/>
      <c r="L948" s="15"/>
      <c r="M948" s="15"/>
      <c r="N948" s="15"/>
      <c r="Z948" s="9"/>
      <c r="AA948" s="7"/>
    </row>
    <row r="949" spans="10:27" x14ac:dyDescent="0.3">
      <c r="J949" s="7"/>
      <c r="K949" s="15"/>
      <c r="L949" s="15"/>
      <c r="M949" s="15"/>
      <c r="N949" s="15"/>
      <c r="Z949" s="9"/>
      <c r="AA949" s="7"/>
    </row>
    <row r="950" spans="10:27" x14ac:dyDescent="0.3">
      <c r="J950" s="7"/>
      <c r="K950" s="15"/>
      <c r="L950" s="15"/>
      <c r="M950" s="15"/>
      <c r="N950" s="15"/>
      <c r="Z950" s="9"/>
      <c r="AA950" s="7"/>
    </row>
    <row r="951" spans="10:27" x14ac:dyDescent="0.3">
      <c r="J951" s="7"/>
      <c r="K951" s="15"/>
      <c r="L951" s="15"/>
      <c r="M951" s="15"/>
      <c r="N951" s="15"/>
      <c r="Z951" s="9"/>
      <c r="AA951" s="7"/>
    </row>
    <row r="952" spans="10:27" x14ac:dyDescent="0.3">
      <c r="J952" s="7"/>
      <c r="K952" s="15"/>
      <c r="L952" s="15"/>
      <c r="M952" s="15"/>
      <c r="N952" s="15"/>
      <c r="Z952" s="9"/>
      <c r="AA952" s="7"/>
    </row>
    <row r="953" spans="10:27" x14ac:dyDescent="0.3">
      <c r="J953" s="7"/>
      <c r="K953" s="15"/>
      <c r="L953" s="15"/>
      <c r="M953" s="15"/>
      <c r="N953" s="15"/>
      <c r="Z953" s="9"/>
      <c r="AA953" s="7"/>
    </row>
    <row r="954" spans="10:27" x14ac:dyDescent="0.3">
      <c r="J954" s="7"/>
      <c r="K954" s="15"/>
      <c r="L954" s="15"/>
      <c r="M954" s="15"/>
      <c r="N954" s="15"/>
      <c r="Z954" s="9"/>
      <c r="AA954" s="7"/>
    </row>
    <row r="955" spans="10:27" x14ac:dyDescent="0.3">
      <c r="J955" s="7"/>
      <c r="K955" s="15"/>
      <c r="L955" s="15"/>
      <c r="M955" s="15"/>
      <c r="N955" s="15"/>
      <c r="Z955" s="9"/>
      <c r="AA955" s="7"/>
    </row>
    <row r="956" spans="10:27" x14ac:dyDescent="0.3">
      <c r="J956" s="7"/>
      <c r="K956" s="15"/>
      <c r="L956" s="15"/>
      <c r="M956" s="15"/>
      <c r="N956" s="15"/>
      <c r="Z956" s="9"/>
      <c r="AA956" s="7"/>
    </row>
    <row r="957" spans="10:27" x14ac:dyDescent="0.3">
      <c r="J957" s="7"/>
      <c r="K957" s="15"/>
      <c r="L957" s="15"/>
      <c r="M957" s="15"/>
      <c r="N957" s="15"/>
      <c r="Z957" s="9"/>
      <c r="AA957" s="7"/>
    </row>
    <row r="958" spans="10:27" x14ac:dyDescent="0.3">
      <c r="J958" s="7"/>
      <c r="K958" s="15"/>
      <c r="L958" s="15"/>
      <c r="M958" s="15"/>
      <c r="N958" s="15"/>
      <c r="Z958" s="9"/>
      <c r="AA958" s="7"/>
    </row>
    <row r="959" spans="10:27" x14ac:dyDescent="0.3">
      <c r="J959" s="7"/>
      <c r="K959" s="15"/>
      <c r="L959" s="15"/>
      <c r="M959" s="15"/>
      <c r="N959" s="15"/>
      <c r="Z959" s="9"/>
      <c r="AA959" s="7"/>
    </row>
    <row r="960" spans="10:27" x14ac:dyDescent="0.3">
      <c r="J960" s="7"/>
      <c r="K960" s="15"/>
      <c r="L960" s="15"/>
      <c r="M960" s="15"/>
      <c r="N960" s="15"/>
      <c r="Z960" s="9"/>
      <c r="AA960" s="7"/>
    </row>
    <row r="961" spans="10:27" x14ac:dyDescent="0.3">
      <c r="J961" s="7"/>
      <c r="K961" s="15"/>
      <c r="L961" s="15"/>
      <c r="M961" s="15"/>
      <c r="N961" s="15"/>
      <c r="Z961" s="9"/>
      <c r="AA961" s="7"/>
    </row>
    <row r="962" spans="10:27" x14ac:dyDescent="0.3">
      <c r="J962" s="7"/>
      <c r="K962" s="15"/>
      <c r="L962" s="15"/>
      <c r="M962" s="15"/>
      <c r="N962" s="15"/>
      <c r="Z962" s="9"/>
      <c r="AA962" s="7"/>
    </row>
    <row r="963" spans="10:27" x14ac:dyDescent="0.3">
      <c r="J963" s="7"/>
      <c r="K963" s="15"/>
      <c r="L963" s="15"/>
      <c r="M963" s="15"/>
      <c r="N963" s="15"/>
      <c r="Z963" s="9"/>
      <c r="AA963" s="7"/>
    </row>
    <row r="964" spans="10:27" x14ac:dyDescent="0.3">
      <c r="J964" s="7"/>
      <c r="K964" s="15"/>
      <c r="L964" s="15"/>
      <c r="M964" s="15"/>
      <c r="N964" s="15"/>
      <c r="Z964" s="9"/>
      <c r="AA964" s="7"/>
    </row>
    <row r="965" spans="10:27" x14ac:dyDescent="0.3">
      <c r="J965" s="7"/>
      <c r="K965" s="15"/>
      <c r="L965" s="15"/>
      <c r="M965" s="15"/>
      <c r="N965" s="15"/>
      <c r="Z965" s="9"/>
      <c r="AA965" s="7"/>
    </row>
    <row r="966" spans="10:27" x14ac:dyDescent="0.3">
      <c r="J966" s="7"/>
      <c r="K966" s="15"/>
      <c r="L966" s="15"/>
      <c r="M966" s="15"/>
      <c r="N966" s="15"/>
      <c r="Z966" s="9"/>
      <c r="AA966" s="7"/>
    </row>
    <row r="967" spans="10:27" x14ac:dyDescent="0.3">
      <c r="J967" s="7"/>
      <c r="K967" s="15"/>
      <c r="L967" s="15"/>
      <c r="M967" s="15"/>
      <c r="N967" s="15"/>
      <c r="Z967" s="9"/>
      <c r="AA967" s="7"/>
    </row>
    <row r="968" spans="10:27" x14ac:dyDescent="0.3">
      <c r="J968" s="7"/>
      <c r="K968" s="15"/>
      <c r="L968" s="15"/>
      <c r="M968" s="15"/>
      <c r="N968" s="15"/>
      <c r="Z968" s="9"/>
      <c r="AA968" s="7"/>
    </row>
    <row r="969" spans="10:27" x14ac:dyDescent="0.3">
      <c r="J969" s="7"/>
      <c r="K969" s="15"/>
      <c r="L969" s="15"/>
      <c r="M969" s="15"/>
      <c r="N969" s="15"/>
      <c r="Z969" s="9"/>
      <c r="AA969" s="7"/>
    </row>
    <row r="970" spans="10:27" x14ac:dyDescent="0.3">
      <c r="J970" s="7"/>
      <c r="K970" s="15"/>
      <c r="L970" s="15"/>
      <c r="M970" s="15"/>
      <c r="N970" s="15"/>
      <c r="Z970" s="9"/>
      <c r="AA970" s="7"/>
    </row>
    <row r="971" spans="10:27" x14ac:dyDescent="0.3">
      <c r="J971" s="7"/>
      <c r="K971" s="15"/>
      <c r="L971" s="15"/>
      <c r="M971" s="15"/>
      <c r="N971" s="15"/>
      <c r="Z971" s="9"/>
      <c r="AA971" s="7"/>
    </row>
    <row r="972" spans="10:27" x14ac:dyDescent="0.3">
      <c r="J972" s="7"/>
      <c r="K972" s="15"/>
      <c r="L972" s="15"/>
      <c r="M972" s="15"/>
      <c r="N972" s="15"/>
      <c r="Z972" s="9"/>
      <c r="AA972" s="7"/>
    </row>
    <row r="973" spans="10:27" x14ac:dyDescent="0.3">
      <c r="J973" s="7"/>
      <c r="K973" s="15"/>
      <c r="L973" s="15"/>
      <c r="M973" s="15"/>
      <c r="N973" s="15"/>
      <c r="Z973" s="9"/>
      <c r="AA973" s="7"/>
    </row>
    <row r="974" spans="10:27" x14ac:dyDescent="0.3">
      <c r="J974" s="7"/>
      <c r="K974" s="15"/>
      <c r="L974" s="15"/>
      <c r="M974" s="15"/>
      <c r="N974" s="15"/>
      <c r="Z974" s="9"/>
      <c r="AA974" s="7"/>
    </row>
    <row r="975" spans="10:27" x14ac:dyDescent="0.3">
      <c r="J975" s="7"/>
      <c r="K975" s="15"/>
      <c r="L975" s="15"/>
      <c r="M975" s="15"/>
      <c r="N975" s="15"/>
      <c r="Z975" s="9"/>
      <c r="AA975" s="7"/>
    </row>
    <row r="976" spans="10:27" x14ac:dyDescent="0.3">
      <c r="J976" s="7"/>
      <c r="K976" s="15"/>
      <c r="L976" s="15"/>
      <c r="M976" s="15"/>
      <c r="N976" s="15"/>
      <c r="Z976" s="9"/>
      <c r="AA976" s="7"/>
    </row>
    <row r="977" spans="10:27" x14ac:dyDescent="0.3">
      <c r="J977" s="7"/>
      <c r="K977" s="15"/>
      <c r="L977" s="15"/>
      <c r="M977" s="15"/>
      <c r="N977" s="15"/>
      <c r="Z977" s="9"/>
      <c r="AA977" s="7"/>
    </row>
    <row r="978" spans="10:27" x14ac:dyDescent="0.3">
      <c r="J978" s="7"/>
      <c r="K978" s="15"/>
      <c r="L978" s="15"/>
      <c r="M978" s="15"/>
      <c r="N978" s="15"/>
      <c r="Z978" s="9"/>
      <c r="AA978" s="7"/>
    </row>
    <row r="979" spans="10:27" x14ac:dyDescent="0.3">
      <c r="J979" s="7"/>
      <c r="K979" s="15"/>
      <c r="L979" s="15"/>
      <c r="M979" s="15"/>
      <c r="N979" s="15"/>
      <c r="Z979" s="9"/>
      <c r="AA979" s="7"/>
    </row>
    <row r="980" spans="10:27" x14ac:dyDescent="0.3">
      <c r="J980" s="7"/>
      <c r="K980" s="15"/>
      <c r="L980" s="15"/>
      <c r="M980" s="15"/>
      <c r="N980" s="15"/>
      <c r="Z980" s="9"/>
      <c r="AA980" s="7"/>
    </row>
    <row r="981" spans="10:27" x14ac:dyDescent="0.3">
      <c r="J981" s="7"/>
      <c r="K981" s="15"/>
      <c r="L981" s="15"/>
      <c r="M981" s="15"/>
      <c r="N981" s="15"/>
      <c r="Z981" s="9"/>
      <c r="AA981" s="7"/>
    </row>
    <row r="982" spans="10:27" x14ac:dyDescent="0.3">
      <c r="J982" s="7"/>
      <c r="K982" s="15"/>
      <c r="L982" s="15"/>
      <c r="M982" s="15"/>
      <c r="N982" s="15"/>
      <c r="Z982" s="9"/>
      <c r="AA982" s="7"/>
    </row>
    <row r="983" spans="10:27" x14ac:dyDescent="0.3">
      <c r="J983" s="7"/>
      <c r="K983" s="15"/>
      <c r="L983" s="15"/>
      <c r="M983" s="15"/>
      <c r="N983" s="15"/>
      <c r="Z983" s="9"/>
      <c r="AA983" s="7"/>
    </row>
    <row r="984" spans="10:27" x14ac:dyDescent="0.3">
      <c r="J984" s="7"/>
      <c r="K984" s="15"/>
      <c r="L984" s="15"/>
      <c r="M984" s="15"/>
      <c r="N984" s="15"/>
      <c r="Z984" s="9"/>
      <c r="AA984" s="7"/>
    </row>
    <row r="985" spans="10:27" x14ac:dyDescent="0.3">
      <c r="J985" s="7"/>
      <c r="K985" s="15"/>
      <c r="L985" s="15"/>
      <c r="M985" s="15"/>
      <c r="N985" s="15"/>
      <c r="Z985" s="9"/>
      <c r="AA985" s="7"/>
    </row>
    <row r="986" spans="10:27" x14ac:dyDescent="0.3">
      <c r="J986" s="7"/>
      <c r="K986" s="15"/>
      <c r="L986" s="15"/>
      <c r="M986" s="15"/>
      <c r="N986" s="15"/>
      <c r="Z986" s="9"/>
      <c r="AA986" s="7"/>
    </row>
    <row r="987" spans="10:27" x14ac:dyDescent="0.3">
      <c r="J987" s="7"/>
      <c r="K987" s="15"/>
      <c r="L987" s="15"/>
      <c r="M987" s="15"/>
      <c r="N987" s="15"/>
      <c r="Z987" s="9"/>
      <c r="AA987" s="7"/>
    </row>
    <row r="988" spans="10:27" x14ac:dyDescent="0.3">
      <c r="J988" s="7"/>
      <c r="K988" s="15"/>
      <c r="L988" s="15"/>
      <c r="M988" s="15"/>
      <c r="N988" s="15"/>
      <c r="Z988" s="9"/>
      <c r="AA988" s="7"/>
    </row>
    <row r="989" spans="10:27" x14ac:dyDescent="0.3">
      <c r="J989" s="7"/>
      <c r="K989" s="15"/>
      <c r="L989" s="15"/>
      <c r="M989" s="15"/>
      <c r="N989" s="15"/>
      <c r="Z989" s="9"/>
      <c r="AA989" s="7"/>
    </row>
    <row r="990" spans="10:27" x14ac:dyDescent="0.3">
      <c r="J990" s="7"/>
      <c r="K990" s="15"/>
      <c r="L990" s="15"/>
      <c r="M990" s="15"/>
      <c r="N990" s="15"/>
      <c r="Z990" s="9"/>
      <c r="AA990" s="7"/>
    </row>
    <row r="991" spans="10:27" x14ac:dyDescent="0.3">
      <c r="J991" s="7"/>
      <c r="K991" s="15"/>
      <c r="L991" s="15"/>
      <c r="M991" s="15"/>
      <c r="N991" s="15"/>
      <c r="Z991" s="9"/>
      <c r="AA991" s="7"/>
    </row>
    <row r="992" spans="10:27" x14ac:dyDescent="0.3">
      <c r="J992" s="7"/>
      <c r="K992" s="15"/>
      <c r="L992" s="15"/>
      <c r="M992" s="15"/>
      <c r="N992" s="15"/>
      <c r="Z992" s="9"/>
      <c r="AA992" s="7"/>
    </row>
    <row r="993" spans="10:27" x14ac:dyDescent="0.3">
      <c r="J993" s="7"/>
      <c r="K993" s="15"/>
      <c r="L993" s="15"/>
      <c r="M993" s="15"/>
      <c r="N993" s="15"/>
      <c r="Z993" s="9"/>
      <c r="AA993" s="7"/>
    </row>
    <row r="994" spans="10:27" x14ac:dyDescent="0.3">
      <c r="J994" s="7"/>
      <c r="K994" s="15"/>
      <c r="L994" s="15"/>
      <c r="M994" s="15"/>
      <c r="N994" s="15"/>
      <c r="Z994" s="9"/>
      <c r="AA994" s="7"/>
    </row>
    <row r="995" spans="10:27" x14ac:dyDescent="0.3">
      <c r="J995" s="7"/>
      <c r="K995" s="15"/>
      <c r="L995" s="15"/>
      <c r="M995" s="15"/>
      <c r="N995" s="15"/>
      <c r="Z995" s="9"/>
      <c r="AA995" s="7"/>
    </row>
    <row r="996" spans="10:27" x14ac:dyDescent="0.3">
      <c r="J996" s="7"/>
      <c r="K996" s="15"/>
      <c r="L996" s="15"/>
      <c r="M996" s="15"/>
      <c r="N996" s="15"/>
      <c r="Z996" s="9"/>
      <c r="AA996" s="7"/>
    </row>
    <row r="997" spans="10:27" x14ac:dyDescent="0.3">
      <c r="J997" s="7"/>
      <c r="K997" s="15"/>
      <c r="L997" s="15"/>
      <c r="M997" s="15"/>
      <c r="N997" s="15"/>
      <c r="Z997" s="9"/>
      <c r="AA997" s="7"/>
    </row>
    <row r="998" spans="10:27" x14ac:dyDescent="0.3">
      <c r="J998" s="7"/>
      <c r="K998" s="15"/>
      <c r="L998" s="15"/>
      <c r="M998" s="15"/>
      <c r="N998" s="15"/>
      <c r="Z998" s="9"/>
      <c r="AA998" s="7"/>
    </row>
    <row r="999" spans="10:27" x14ac:dyDescent="0.3">
      <c r="J999" s="7"/>
      <c r="K999" s="15"/>
      <c r="L999" s="15"/>
      <c r="M999" s="15"/>
      <c r="N999" s="15"/>
      <c r="Z999" s="9"/>
      <c r="AA999" s="7"/>
    </row>
    <row r="1000" spans="10:27" x14ac:dyDescent="0.3">
      <c r="J1000" s="7"/>
      <c r="K1000" s="15"/>
      <c r="L1000" s="15"/>
      <c r="M1000" s="15"/>
      <c r="N1000" s="15"/>
      <c r="Z1000" s="9"/>
      <c r="AA1000" s="7"/>
    </row>
    <row r="1001" spans="10:27" x14ac:dyDescent="0.3">
      <c r="J1001" s="7"/>
      <c r="K1001" s="15"/>
      <c r="L1001" s="15"/>
      <c r="M1001" s="15"/>
      <c r="N1001" s="15"/>
      <c r="Z1001" s="9"/>
      <c r="AA1001" s="7"/>
    </row>
    <row r="1002" spans="10:27" x14ac:dyDescent="0.3">
      <c r="J1002" s="7"/>
      <c r="K1002" s="15"/>
      <c r="L1002" s="15"/>
      <c r="M1002" s="15"/>
      <c r="N1002" s="15"/>
      <c r="Z1002" s="9"/>
      <c r="AA1002" s="7"/>
    </row>
    <row r="1003" spans="10:27" x14ac:dyDescent="0.3">
      <c r="J1003" s="7"/>
      <c r="K1003" s="15"/>
      <c r="L1003" s="15"/>
      <c r="M1003" s="15"/>
      <c r="N1003" s="15"/>
      <c r="Z1003" s="9"/>
      <c r="AA1003" s="7"/>
    </row>
    <row r="1004" spans="10:27" x14ac:dyDescent="0.3">
      <c r="J1004" s="7"/>
      <c r="K1004" s="15"/>
      <c r="L1004" s="15"/>
      <c r="M1004" s="15"/>
      <c r="N1004" s="15"/>
      <c r="Z1004" s="9"/>
      <c r="AA1004" s="7"/>
    </row>
    <row r="1005" spans="10:27" x14ac:dyDescent="0.3">
      <c r="J1005" s="7"/>
      <c r="K1005" s="15"/>
      <c r="L1005" s="15"/>
      <c r="M1005" s="15"/>
      <c r="N1005" s="15"/>
      <c r="Z1005" s="9"/>
      <c r="AA1005" s="7"/>
    </row>
    <row r="1006" spans="10:27" x14ac:dyDescent="0.3">
      <c r="J1006" s="7"/>
      <c r="K1006" s="15"/>
      <c r="L1006" s="15"/>
      <c r="M1006" s="15"/>
      <c r="N1006" s="15"/>
      <c r="Z1006" s="9"/>
      <c r="AA1006" s="7"/>
    </row>
    <row r="1007" spans="10:27" x14ac:dyDescent="0.3">
      <c r="J1007" s="7"/>
      <c r="K1007" s="15"/>
      <c r="L1007" s="15"/>
      <c r="M1007" s="15"/>
      <c r="N1007" s="15"/>
      <c r="Z1007" s="9"/>
      <c r="AA1007" s="7"/>
    </row>
    <row r="1008" spans="10:27" x14ac:dyDescent="0.3">
      <c r="J1008" s="7"/>
      <c r="K1008" s="15"/>
      <c r="L1008" s="15"/>
      <c r="M1008" s="15"/>
      <c r="N1008" s="15"/>
      <c r="Z1008" s="9"/>
      <c r="AA1008" s="7"/>
    </row>
    <row r="1009" spans="10:27" x14ac:dyDescent="0.3">
      <c r="J1009" s="7"/>
      <c r="K1009" s="15"/>
      <c r="L1009" s="15"/>
      <c r="M1009" s="15"/>
      <c r="N1009" s="15"/>
      <c r="Z1009" s="9"/>
      <c r="AA1009" s="7"/>
    </row>
    <row r="1010" spans="10:27" x14ac:dyDescent="0.3">
      <c r="J1010" s="7"/>
      <c r="K1010" s="15"/>
      <c r="L1010" s="15"/>
      <c r="M1010" s="15"/>
      <c r="N1010" s="15"/>
      <c r="Z1010" s="9"/>
      <c r="AA1010" s="7"/>
    </row>
    <row r="1011" spans="10:27" x14ac:dyDescent="0.3">
      <c r="J1011" s="7"/>
      <c r="K1011" s="15"/>
      <c r="L1011" s="15"/>
      <c r="M1011" s="15"/>
      <c r="N1011" s="15"/>
      <c r="Z1011" s="9"/>
      <c r="AA1011" s="7"/>
    </row>
    <row r="1012" spans="10:27" x14ac:dyDescent="0.3">
      <c r="J1012" s="7"/>
      <c r="K1012" s="15"/>
      <c r="L1012" s="15"/>
      <c r="M1012" s="15"/>
      <c r="N1012" s="15"/>
      <c r="Z1012" s="9"/>
      <c r="AA1012" s="7"/>
    </row>
    <row r="1013" spans="10:27" x14ac:dyDescent="0.3">
      <c r="J1013" s="7"/>
      <c r="K1013" s="15"/>
      <c r="L1013" s="15"/>
      <c r="M1013" s="15"/>
      <c r="N1013" s="15"/>
      <c r="Z1013" s="9"/>
      <c r="AA1013" s="7"/>
    </row>
    <row r="1014" spans="10:27" x14ac:dyDescent="0.3">
      <c r="J1014" s="7"/>
      <c r="K1014" s="15"/>
      <c r="L1014" s="15"/>
      <c r="M1014" s="15"/>
      <c r="N1014" s="15"/>
      <c r="Z1014" s="9"/>
      <c r="AA1014" s="7"/>
    </row>
    <row r="1015" spans="10:27" x14ac:dyDescent="0.3">
      <c r="J1015" s="7"/>
      <c r="K1015" s="15"/>
      <c r="L1015" s="15"/>
      <c r="M1015" s="15"/>
      <c r="N1015" s="15"/>
      <c r="Z1015" s="9"/>
      <c r="AA1015" s="7"/>
    </row>
    <row r="1016" spans="10:27" x14ac:dyDescent="0.3">
      <c r="J1016" s="7"/>
      <c r="K1016" s="15"/>
      <c r="L1016" s="15"/>
      <c r="M1016" s="15"/>
      <c r="N1016" s="15"/>
      <c r="Z1016" s="9"/>
      <c r="AA1016" s="7"/>
    </row>
    <row r="1017" spans="10:27" x14ac:dyDescent="0.3">
      <c r="J1017" s="7"/>
      <c r="K1017" s="15"/>
      <c r="L1017" s="15"/>
      <c r="M1017" s="15"/>
      <c r="N1017" s="15"/>
      <c r="Z1017" s="9"/>
      <c r="AA1017" s="7"/>
    </row>
    <row r="1018" spans="10:27" x14ac:dyDescent="0.3">
      <c r="J1018" s="7"/>
      <c r="K1018" s="15"/>
      <c r="L1018" s="15"/>
      <c r="M1018" s="15"/>
      <c r="N1018" s="15"/>
      <c r="Z1018" s="9"/>
      <c r="AA1018" s="7"/>
    </row>
    <row r="1019" spans="10:27" x14ac:dyDescent="0.3">
      <c r="J1019" s="7"/>
      <c r="K1019" s="15"/>
      <c r="L1019" s="15"/>
      <c r="M1019" s="15"/>
      <c r="N1019" s="15"/>
      <c r="Z1019" s="9"/>
      <c r="AA1019" s="7"/>
    </row>
    <row r="1020" spans="10:27" x14ac:dyDescent="0.3">
      <c r="J1020" s="7"/>
      <c r="K1020" s="15"/>
      <c r="L1020" s="15"/>
      <c r="M1020" s="15"/>
      <c r="N1020" s="15"/>
      <c r="Z1020" s="9"/>
      <c r="AA1020" s="7"/>
    </row>
    <row r="1021" spans="10:27" x14ac:dyDescent="0.3">
      <c r="J1021" s="7"/>
      <c r="K1021" s="15"/>
      <c r="L1021" s="15"/>
      <c r="M1021" s="15"/>
      <c r="N1021" s="15"/>
      <c r="Z1021" s="9"/>
      <c r="AA1021" s="7"/>
    </row>
    <row r="1022" spans="10:27" x14ac:dyDescent="0.3">
      <c r="J1022" s="7"/>
      <c r="K1022" s="15"/>
      <c r="L1022" s="15"/>
      <c r="M1022" s="15"/>
      <c r="N1022" s="15"/>
      <c r="Z1022" s="9"/>
      <c r="AA1022" s="7"/>
    </row>
    <row r="1023" spans="10:27" x14ac:dyDescent="0.3">
      <c r="J1023" s="7"/>
      <c r="K1023" s="15"/>
      <c r="L1023" s="15"/>
      <c r="M1023" s="15"/>
      <c r="N1023" s="15"/>
      <c r="Z1023" s="9"/>
      <c r="AA1023" s="7"/>
    </row>
    <row r="1024" spans="10:27" x14ac:dyDescent="0.3">
      <c r="J1024" s="7"/>
      <c r="K1024" s="15"/>
      <c r="L1024" s="15"/>
      <c r="M1024" s="15"/>
      <c r="N1024" s="15"/>
      <c r="Z1024" s="9"/>
      <c r="AA1024" s="7"/>
    </row>
    <row r="1025" spans="10:27" x14ac:dyDescent="0.3">
      <c r="J1025" s="7"/>
      <c r="K1025" s="15"/>
      <c r="L1025" s="15"/>
      <c r="M1025" s="15"/>
      <c r="N1025" s="15"/>
      <c r="Z1025" s="9"/>
      <c r="AA1025" s="7"/>
    </row>
    <row r="1026" spans="10:27" x14ac:dyDescent="0.3">
      <c r="J1026" s="7"/>
      <c r="K1026" s="15"/>
      <c r="L1026" s="15"/>
      <c r="M1026" s="15"/>
      <c r="N1026" s="15"/>
      <c r="Z1026" s="9"/>
      <c r="AA1026" s="7"/>
    </row>
    <row r="1027" spans="10:27" x14ac:dyDescent="0.3">
      <c r="J1027" s="7"/>
      <c r="K1027" s="15"/>
      <c r="L1027" s="15"/>
      <c r="M1027" s="15"/>
      <c r="N1027" s="15"/>
      <c r="Z1027" s="9"/>
      <c r="AA1027" s="7"/>
    </row>
    <row r="1028" spans="10:27" x14ac:dyDescent="0.3">
      <c r="J1028" s="7"/>
      <c r="K1028" s="15"/>
      <c r="L1028" s="15"/>
      <c r="M1028" s="15"/>
      <c r="N1028" s="15"/>
      <c r="Z1028" s="9"/>
      <c r="AA1028" s="7"/>
    </row>
    <row r="1029" spans="10:27" x14ac:dyDescent="0.3">
      <c r="J1029" s="7"/>
      <c r="K1029" s="15"/>
      <c r="L1029" s="15"/>
      <c r="M1029" s="15"/>
      <c r="N1029" s="15"/>
      <c r="Z1029" s="9"/>
      <c r="AA1029" s="7"/>
    </row>
    <row r="1030" spans="10:27" x14ac:dyDescent="0.3">
      <c r="J1030" s="7"/>
      <c r="K1030" s="15"/>
      <c r="L1030" s="15"/>
      <c r="M1030" s="15"/>
      <c r="N1030" s="15"/>
      <c r="Z1030" s="9"/>
      <c r="AA1030" s="7"/>
    </row>
    <row r="1031" spans="10:27" x14ac:dyDescent="0.3">
      <c r="J1031" s="7"/>
      <c r="K1031" s="15"/>
      <c r="L1031" s="15"/>
      <c r="M1031" s="15"/>
      <c r="N1031" s="15"/>
      <c r="Z1031" s="9"/>
      <c r="AA1031" s="7"/>
    </row>
    <row r="1032" spans="10:27" x14ac:dyDescent="0.3">
      <c r="J1032" s="7"/>
      <c r="K1032" s="15"/>
      <c r="L1032" s="15"/>
      <c r="M1032" s="15"/>
      <c r="N1032" s="15"/>
      <c r="Z1032" s="9"/>
      <c r="AA1032" s="7"/>
    </row>
    <row r="1033" spans="10:27" x14ac:dyDescent="0.3">
      <c r="J1033" s="7"/>
      <c r="K1033" s="15"/>
      <c r="L1033" s="15"/>
      <c r="M1033" s="15"/>
      <c r="N1033" s="15"/>
      <c r="Z1033" s="9"/>
      <c r="AA1033" s="7"/>
    </row>
    <row r="1034" spans="10:27" x14ac:dyDescent="0.3">
      <c r="J1034" s="7"/>
      <c r="K1034" s="15"/>
      <c r="L1034" s="15"/>
      <c r="M1034" s="15"/>
      <c r="N1034" s="15"/>
      <c r="Z1034" s="9"/>
      <c r="AA1034" s="7"/>
    </row>
    <row r="1035" spans="10:27" x14ac:dyDescent="0.3">
      <c r="J1035" s="7"/>
      <c r="K1035" s="15"/>
      <c r="L1035" s="15"/>
      <c r="M1035" s="15"/>
      <c r="N1035" s="15"/>
      <c r="Z1035" s="9"/>
      <c r="AA1035" s="7"/>
    </row>
    <row r="1036" spans="10:27" x14ac:dyDescent="0.3">
      <c r="J1036" s="7"/>
      <c r="K1036" s="15"/>
      <c r="L1036" s="15"/>
      <c r="M1036" s="15"/>
      <c r="N1036" s="15"/>
      <c r="Z1036" s="9"/>
      <c r="AA1036" s="7"/>
    </row>
    <row r="1037" spans="10:27" x14ac:dyDescent="0.3">
      <c r="J1037" s="7"/>
      <c r="K1037" s="15"/>
      <c r="L1037" s="15"/>
      <c r="M1037" s="15"/>
      <c r="N1037" s="15"/>
      <c r="Z1037" s="9"/>
      <c r="AA1037" s="7"/>
    </row>
    <row r="1038" spans="10:27" x14ac:dyDescent="0.3">
      <c r="J1038" s="7"/>
      <c r="K1038" s="15"/>
      <c r="L1038" s="15"/>
      <c r="M1038" s="15"/>
      <c r="N1038" s="15"/>
      <c r="Z1038" s="9"/>
      <c r="AA1038" s="7"/>
    </row>
    <row r="1039" spans="10:27" x14ac:dyDescent="0.3">
      <c r="J1039" s="7"/>
      <c r="K1039" s="15"/>
      <c r="L1039" s="15"/>
      <c r="M1039" s="15"/>
      <c r="N1039" s="15"/>
      <c r="Z1039" s="9"/>
      <c r="AA1039" s="7"/>
    </row>
    <row r="1040" spans="10:27" x14ac:dyDescent="0.3">
      <c r="J1040" s="7"/>
      <c r="K1040" s="15"/>
      <c r="L1040" s="15"/>
      <c r="M1040" s="15"/>
      <c r="N1040" s="15"/>
      <c r="Z1040" s="9"/>
      <c r="AA1040" s="7"/>
    </row>
    <row r="1041" spans="10:27" x14ac:dyDescent="0.3">
      <c r="J1041" s="7"/>
      <c r="K1041" s="15"/>
      <c r="L1041" s="15"/>
      <c r="M1041" s="15"/>
      <c r="N1041" s="15"/>
      <c r="Z1041" s="9"/>
      <c r="AA1041" s="7"/>
    </row>
    <row r="1042" spans="10:27" x14ac:dyDescent="0.3">
      <c r="J1042" s="7"/>
      <c r="K1042" s="15"/>
      <c r="L1042" s="15"/>
      <c r="M1042" s="15"/>
      <c r="N1042" s="15"/>
      <c r="Z1042" s="9"/>
      <c r="AA1042" s="7"/>
    </row>
    <row r="1043" spans="10:27" x14ac:dyDescent="0.3">
      <c r="J1043" s="7"/>
      <c r="K1043" s="15"/>
      <c r="L1043" s="15"/>
      <c r="M1043" s="15"/>
      <c r="N1043" s="15"/>
      <c r="Z1043" s="9"/>
      <c r="AA1043" s="7"/>
    </row>
    <row r="1044" spans="10:27" x14ac:dyDescent="0.3">
      <c r="J1044" s="7"/>
      <c r="K1044" s="15"/>
      <c r="L1044" s="15"/>
      <c r="M1044" s="15"/>
      <c r="N1044" s="15"/>
      <c r="Z1044" s="9"/>
      <c r="AA1044" s="7"/>
    </row>
    <row r="1045" spans="10:27" x14ac:dyDescent="0.3">
      <c r="J1045" s="7"/>
      <c r="K1045" s="15"/>
      <c r="L1045" s="15"/>
      <c r="M1045" s="15"/>
      <c r="N1045" s="15"/>
      <c r="Z1045" s="9"/>
      <c r="AA1045" s="7"/>
    </row>
    <row r="1046" spans="10:27" x14ac:dyDescent="0.3">
      <c r="J1046" s="7"/>
      <c r="K1046" s="15"/>
      <c r="L1046" s="15"/>
      <c r="M1046" s="15"/>
      <c r="N1046" s="15"/>
      <c r="Z1046" s="9"/>
      <c r="AA1046" s="7"/>
    </row>
    <row r="1047" spans="10:27" x14ac:dyDescent="0.3">
      <c r="J1047" s="7"/>
      <c r="K1047" s="15"/>
      <c r="L1047" s="15"/>
      <c r="M1047" s="15"/>
      <c r="N1047" s="15"/>
      <c r="Z1047" s="9"/>
      <c r="AA1047" s="7"/>
    </row>
    <row r="1048" spans="10:27" x14ac:dyDescent="0.3">
      <c r="J1048" s="7"/>
      <c r="K1048" s="15"/>
      <c r="L1048" s="15"/>
      <c r="M1048" s="15"/>
      <c r="N1048" s="15"/>
      <c r="Z1048" s="9"/>
      <c r="AA1048" s="7"/>
    </row>
    <row r="1049" spans="10:27" x14ac:dyDescent="0.3">
      <c r="J1049" s="7"/>
      <c r="K1049" s="15"/>
      <c r="L1049" s="15"/>
      <c r="M1049" s="15"/>
      <c r="N1049" s="15"/>
      <c r="Z1049" s="9"/>
      <c r="AA1049" s="7"/>
    </row>
    <row r="1050" spans="10:27" x14ac:dyDescent="0.3">
      <c r="J1050" s="7"/>
      <c r="K1050" s="15"/>
      <c r="L1050" s="15"/>
      <c r="M1050" s="15"/>
      <c r="N1050" s="15"/>
      <c r="Z1050" s="9"/>
      <c r="AA1050" s="7"/>
    </row>
    <row r="1051" spans="10:27" x14ac:dyDescent="0.3">
      <c r="J1051" s="7"/>
      <c r="K1051" s="15"/>
      <c r="L1051" s="15"/>
      <c r="M1051" s="15"/>
      <c r="N1051" s="15"/>
      <c r="Z1051" s="9"/>
      <c r="AA1051" s="7"/>
    </row>
    <row r="1052" spans="10:27" x14ac:dyDescent="0.3">
      <c r="J1052" s="7"/>
      <c r="K1052" s="15"/>
      <c r="L1052" s="15"/>
      <c r="M1052" s="15"/>
      <c r="N1052" s="15"/>
      <c r="Z1052" s="9"/>
      <c r="AA1052" s="7"/>
    </row>
    <row r="1053" spans="10:27" x14ac:dyDescent="0.3">
      <c r="J1053" s="7"/>
      <c r="K1053" s="15"/>
      <c r="L1053" s="15"/>
      <c r="M1053" s="15"/>
      <c r="N1053" s="15"/>
      <c r="Z1053" s="9"/>
      <c r="AA1053" s="7"/>
    </row>
    <row r="1054" spans="10:27" x14ac:dyDescent="0.3">
      <c r="J1054" s="7"/>
      <c r="K1054" s="15"/>
      <c r="L1054" s="15"/>
      <c r="M1054" s="15"/>
      <c r="N1054" s="15"/>
      <c r="Z1054" s="9"/>
      <c r="AA1054" s="7"/>
    </row>
    <row r="1055" spans="10:27" x14ac:dyDescent="0.3">
      <c r="J1055" s="7"/>
      <c r="K1055" s="15"/>
      <c r="L1055" s="15"/>
      <c r="M1055" s="15"/>
      <c r="N1055" s="15"/>
      <c r="Z1055" s="9"/>
      <c r="AA1055" s="7"/>
    </row>
    <row r="1056" spans="10:27" x14ac:dyDescent="0.3">
      <c r="J1056" s="7"/>
      <c r="K1056" s="15"/>
      <c r="L1056" s="15"/>
      <c r="M1056" s="15"/>
      <c r="N1056" s="15"/>
      <c r="Z1056" s="9"/>
      <c r="AA1056" s="7"/>
    </row>
    <row r="1057" spans="10:27" x14ac:dyDescent="0.3">
      <c r="J1057" s="7"/>
      <c r="K1057" s="15"/>
      <c r="L1057" s="15"/>
      <c r="M1057" s="15"/>
      <c r="N1057" s="15"/>
      <c r="Z1057" s="9"/>
      <c r="AA1057" s="7"/>
    </row>
    <row r="1058" spans="10:27" x14ac:dyDescent="0.3">
      <c r="J1058" s="7"/>
      <c r="K1058" s="15"/>
      <c r="L1058" s="15"/>
      <c r="M1058" s="15"/>
      <c r="N1058" s="15"/>
      <c r="Z1058" s="9"/>
      <c r="AA1058" s="7"/>
    </row>
    <row r="1059" spans="10:27" x14ac:dyDescent="0.3">
      <c r="J1059" s="7"/>
      <c r="K1059" s="15"/>
      <c r="L1059" s="15"/>
      <c r="M1059" s="15"/>
      <c r="N1059" s="15"/>
      <c r="Z1059" s="9"/>
      <c r="AA1059" s="7"/>
    </row>
    <row r="1060" spans="10:27" x14ac:dyDescent="0.3">
      <c r="J1060" s="7"/>
      <c r="K1060" s="15"/>
      <c r="L1060" s="15"/>
      <c r="M1060" s="15"/>
      <c r="N1060" s="15"/>
      <c r="Z1060" s="9"/>
      <c r="AA1060" s="7"/>
    </row>
    <row r="1061" spans="10:27" x14ac:dyDescent="0.3">
      <c r="J1061" s="7"/>
      <c r="K1061" s="15"/>
      <c r="L1061" s="15"/>
      <c r="M1061" s="15"/>
      <c r="N1061" s="15"/>
      <c r="Z1061" s="9"/>
      <c r="AA1061" s="7"/>
    </row>
    <row r="1062" spans="10:27" x14ac:dyDescent="0.3">
      <c r="J1062" s="7"/>
      <c r="K1062" s="15"/>
      <c r="L1062" s="15"/>
      <c r="M1062" s="15"/>
      <c r="N1062" s="15"/>
      <c r="Z1062" s="9"/>
      <c r="AA1062" s="7"/>
    </row>
    <row r="1063" spans="10:27" x14ac:dyDescent="0.3">
      <c r="J1063" s="7"/>
      <c r="K1063" s="15"/>
      <c r="L1063" s="15"/>
      <c r="M1063" s="15"/>
      <c r="N1063" s="15"/>
      <c r="Z1063" s="9"/>
      <c r="AA1063" s="7"/>
    </row>
    <row r="1064" spans="10:27" x14ac:dyDescent="0.3">
      <c r="J1064" s="7"/>
      <c r="K1064" s="15"/>
      <c r="L1064" s="15"/>
      <c r="M1064" s="15"/>
      <c r="N1064" s="15"/>
      <c r="Z1064" s="9"/>
      <c r="AA1064" s="7"/>
    </row>
    <row r="1065" spans="10:27" x14ac:dyDescent="0.3">
      <c r="J1065" s="7"/>
      <c r="K1065" s="15"/>
      <c r="L1065" s="15"/>
      <c r="M1065" s="15"/>
      <c r="N1065" s="15"/>
      <c r="Z1065" s="9"/>
      <c r="AA1065" s="7"/>
    </row>
    <row r="1066" spans="10:27" x14ac:dyDescent="0.3">
      <c r="J1066" s="7"/>
      <c r="K1066" s="15"/>
      <c r="L1066" s="15"/>
      <c r="M1066" s="15"/>
      <c r="N1066" s="15"/>
      <c r="Z1066" s="9"/>
      <c r="AA1066" s="7"/>
    </row>
    <row r="1067" spans="10:27" x14ac:dyDescent="0.3">
      <c r="J1067" s="7"/>
      <c r="K1067" s="15"/>
      <c r="L1067" s="15"/>
      <c r="M1067" s="15"/>
      <c r="N1067" s="15"/>
      <c r="Z1067" s="9"/>
      <c r="AA1067" s="7"/>
    </row>
    <row r="1068" spans="10:27" x14ac:dyDescent="0.3">
      <c r="J1068" s="7"/>
      <c r="K1068" s="15"/>
      <c r="L1068" s="15"/>
      <c r="M1068" s="15"/>
      <c r="N1068" s="15"/>
      <c r="Z1068" s="9"/>
      <c r="AA1068" s="7"/>
    </row>
    <row r="1069" spans="10:27" x14ac:dyDescent="0.3">
      <c r="J1069" s="7"/>
      <c r="K1069" s="15"/>
      <c r="L1069" s="15"/>
      <c r="M1069" s="15"/>
      <c r="N1069" s="15"/>
      <c r="Z1069" s="9"/>
      <c r="AA1069" s="7"/>
    </row>
    <row r="1070" spans="10:27" x14ac:dyDescent="0.3">
      <c r="J1070" s="7"/>
      <c r="K1070" s="15"/>
      <c r="L1070" s="15"/>
      <c r="M1070" s="15"/>
      <c r="N1070" s="15"/>
      <c r="Z1070" s="9"/>
      <c r="AA1070" s="7"/>
    </row>
    <row r="1071" spans="10:27" x14ac:dyDescent="0.3">
      <c r="J1071" s="7"/>
      <c r="K1071" s="15"/>
      <c r="L1071" s="15"/>
      <c r="M1071" s="15"/>
      <c r="N1071" s="15"/>
      <c r="Z1071" s="9"/>
      <c r="AA1071" s="7"/>
    </row>
    <row r="1072" spans="10:27" x14ac:dyDescent="0.3">
      <c r="J1072" s="7"/>
      <c r="K1072" s="15"/>
      <c r="L1072" s="15"/>
      <c r="M1072" s="15"/>
      <c r="N1072" s="15"/>
      <c r="Z1072" s="9"/>
      <c r="AA1072" s="7"/>
    </row>
    <row r="1073" spans="10:27" x14ac:dyDescent="0.3">
      <c r="J1073" s="7"/>
      <c r="K1073" s="15"/>
      <c r="L1073" s="15"/>
      <c r="M1073" s="15"/>
      <c r="N1073" s="15"/>
      <c r="Z1073" s="9"/>
      <c r="AA1073" s="7"/>
    </row>
    <row r="1074" spans="10:27" x14ac:dyDescent="0.3">
      <c r="J1074" s="7"/>
      <c r="K1074" s="15"/>
      <c r="L1074" s="15"/>
      <c r="M1074" s="15"/>
      <c r="N1074" s="15"/>
      <c r="Z1074" s="9"/>
      <c r="AA1074" s="7"/>
    </row>
    <row r="1075" spans="10:27" x14ac:dyDescent="0.3">
      <c r="J1075" s="7"/>
      <c r="K1075" s="15"/>
      <c r="L1075" s="15"/>
      <c r="M1075" s="15"/>
      <c r="N1075" s="15"/>
      <c r="Z1075" s="9"/>
      <c r="AA1075" s="7"/>
    </row>
    <row r="1076" spans="10:27" x14ac:dyDescent="0.3">
      <c r="J1076" s="7"/>
      <c r="K1076" s="15"/>
      <c r="L1076" s="15"/>
      <c r="M1076" s="15"/>
      <c r="N1076" s="15"/>
      <c r="Z1076" s="9"/>
      <c r="AA1076" s="7"/>
    </row>
    <row r="1077" spans="10:27" x14ac:dyDescent="0.3">
      <c r="J1077" s="7"/>
      <c r="K1077" s="15"/>
      <c r="L1077" s="15"/>
      <c r="M1077" s="15"/>
      <c r="N1077" s="15"/>
      <c r="Z1077" s="9"/>
      <c r="AA1077" s="7"/>
    </row>
    <row r="1078" spans="10:27" x14ac:dyDescent="0.3">
      <c r="J1078" s="7"/>
      <c r="K1078" s="15"/>
      <c r="L1078" s="15"/>
      <c r="M1078" s="15"/>
      <c r="N1078" s="15"/>
      <c r="Z1078" s="9"/>
      <c r="AA1078" s="7"/>
    </row>
    <row r="1079" spans="10:27" x14ac:dyDescent="0.3">
      <c r="J1079" s="7"/>
      <c r="K1079" s="15"/>
      <c r="L1079" s="15"/>
      <c r="M1079" s="15"/>
      <c r="N1079" s="15"/>
      <c r="Z1079" s="9"/>
      <c r="AA1079" s="7"/>
    </row>
    <row r="1080" spans="10:27" x14ac:dyDescent="0.3">
      <c r="J1080" s="7"/>
      <c r="K1080" s="15"/>
      <c r="L1080" s="15"/>
      <c r="M1080" s="15"/>
      <c r="N1080" s="15"/>
      <c r="Z1080" s="9"/>
      <c r="AA1080" s="7"/>
    </row>
    <row r="1081" spans="10:27" x14ac:dyDescent="0.3">
      <c r="J1081" s="7"/>
      <c r="K1081" s="15"/>
      <c r="L1081" s="15"/>
      <c r="M1081" s="15"/>
      <c r="N1081" s="15"/>
      <c r="Z1081" s="9"/>
      <c r="AA1081" s="7"/>
    </row>
    <row r="1082" spans="10:27" x14ac:dyDescent="0.3">
      <c r="J1082" s="7"/>
      <c r="K1082" s="15"/>
      <c r="L1082" s="15"/>
      <c r="M1082" s="15"/>
      <c r="N1082" s="15"/>
      <c r="Z1082" s="9"/>
      <c r="AA1082" s="7"/>
    </row>
    <row r="1083" spans="10:27" x14ac:dyDescent="0.3">
      <c r="J1083" s="7"/>
      <c r="K1083" s="15"/>
      <c r="L1083" s="15"/>
      <c r="M1083" s="15"/>
      <c r="N1083" s="15"/>
      <c r="Z1083" s="9"/>
      <c r="AA1083" s="7"/>
    </row>
    <row r="1084" spans="10:27" x14ac:dyDescent="0.3">
      <c r="J1084" s="7"/>
      <c r="K1084" s="15"/>
      <c r="L1084" s="15"/>
      <c r="M1084" s="15"/>
      <c r="N1084" s="15"/>
      <c r="Z1084" s="9"/>
      <c r="AA1084" s="7"/>
    </row>
    <row r="1085" spans="10:27" x14ac:dyDescent="0.3">
      <c r="J1085" s="7"/>
      <c r="K1085" s="15"/>
      <c r="L1085" s="15"/>
      <c r="M1085" s="15"/>
      <c r="N1085" s="15"/>
      <c r="Z1085" s="9"/>
      <c r="AA1085" s="7"/>
    </row>
    <row r="1086" spans="10:27" x14ac:dyDescent="0.3">
      <c r="J1086" s="7"/>
      <c r="K1086" s="15"/>
      <c r="L1086" s="15"/>
      <c r="M1086" s="15"/>
      <c r="N1086" s="15"/>
      <c r="Z1086" s="9"/>
      <c r="AA1086" s="7"/>
    </row>
    <row r="1087" spans="10:27" x14ac:dyDescent="0.3">
      <c r="J1087" s="7"/>
      <c r="K1087" s="15"/>
      <c r="L1087" s="15"/>
      <c r="M1087" s="15"/>
      <c r="N1087" s="15"/>
      <c r="Z1087" s="9"/>
      <c r="AA1087" s="7"/>
    </row>
    <row r="1088" spans="10:27" x14ac:dyDescent="0.3">
      <c r="J1088" s="7"/>
      <c r="K1088" s="15"/>
      <c r="L1088" s="15"/>
      <c r="M1088" s="15"/>
      <c r="N1088" s="15"/>
      <c r="Z1088" s="9"/>
      <c r="AA1088" s="7"/>
    </row>
    <row r="1089" spans="10:27" x14ac:dyDescent="0.3">
      <c r="J1089" s="7"/>
      <c r="K1089" s="15"/>
      <c r="L1089" s="15"/>
      <c r="M1089" s="15"/>
      <c r="N1089" s="15"/>
      <c r="Z1089" s="9"/>
      <c r="AA1089" s="7"/>
    </row>
    <row r="1090" spans="10:27" x14ac:dyDescent="0.3">
      <c r="J1090" s="7"/>
      <c r="K1090" s="15"/>
      <c r="L1090" s="15"/>
      <c r="M1090" s="15"/>
      <c r="N1090" s="15"/>
      <c r="Z1090" s="9"/>
      <c r="AA1090" s="7"/>
    </row>
    <row r="1091" spans="10:27" x14ac:dyDescent="0.3">
      <c r="J1091" s="7"/>
      <c r="K1091" s="15"/>
      <c r="L1091" s="15"/>
      <c r="M1091" s="15"/>
      <c r="N1091" s="15"/>
      <c r="Z1091" s="9"/>
      <c r="AA1091" s="7"/>
    </row>
    <row r="1092" spans="10:27" x14ac:dyDescent="0.3">
      <c r="J1092" s="7"/>
      <c r="K1092" s="15"/>
      <c r="L1092" s="15"/>
      <c r="M1092" s="15"/>
      <c r="N1092" s="15"/>
      <c r="Z1092" s="9"/>
      <c r="AA1092" s="7"/>
    </row>
    <row r="1093" spans="10:27" x14ac:dyDescent="0.3">
      <c r="J1093" s="7"/>
      <c r="K1093" s="15"/>
      <c r="L1093" s="15"/>
      <c r="M1093" s="15"/>
      <c r="N1093" s="15"/>
      <c r="Z1093" s="9"/>
      <c r="AA1093" s="7"/>
    </row>
    <row r="1094" spans="10:27" x14ac:dyDescent="0.3">
      <c r="J1094" s="7"/>
      <c r="K1094" s="15"/>
      <c r="L1094" s="15"/>
      <c r="M1094" s="15"/>
      <c r="N1094" s="15"/>
      <c r="Z1094" s="9"/>
      <c r="AA1094" s="7"/>
    </row>
    <row r="1095" spans="10:27" x14ac:dyDescent="0.3">
      <c r="J1095" s="7"/>
      <c r="K1095" s="15"/>
      <c r="L1095" s="15"/>
      <c r="M1095" s="15"/>
      <c r="N1095" s="15"/>
      <c r="Z1095" s="9"/>
      <c r="AA1095" s="7"/>
    </row>
    <row r="1096" spans="10:27" x14ac:dyDescent="0.3">
      <c r="J1096" s="7"/>
      <c r="K1096" s="15"/>
      <c r="L1096" s="15"/>
      <c r="M1096" s="15"/>
      <c r="N1096" s="15"/>
      <c r="Z1096" s="9"/>
      <c r="AA1096" s="7"/>
    </row>
    <row r="1097" spans="10:27" x14ac:dyDescent="0.3">
      <c r="J1097" s="7"/>
      <c r="K1097" s="15"/>
      <c r="L1097" s="15"/>
      <c r="M1097" s="15"/>
      <c r="N1097" s="15"/>
      <c r="Z1097" s="9"/>
      <c r="AA1097" s="7"/>
    </row>
    <row r="1098" spans="10:27" x14ac:dyDescent="0.3">
      <c r="J1098" s="7"/>
      <c r="K1098" s="15"/>
      <c r="L1098" s="15"/>
      <c r="M1098" s="15"/>
      <c r="N1098" s="15"/>
      <c r="Z1098" s="9"/>
      <c r="AA1098" s="7"/>
    </row>
    <row r="1099" spans="10:27" x14ac:dyDescent="0.3">
      <c r="J1099" s="7"/>
      <c r="K1099" s="15"/>
      <c r="L1099" s="15"/>
      <c r="M1099" s="15"/>
      <c r="N1099" s="15"/>
      <c r="Z1099" s="9"/>
      <c r="AA1099" s="7"/>
    </row>
    <row r="1100" spans="10:27" x14ac:dyDescent="0.3">
      <c r="J1100" s="7"/>
      <c r="K1100" s="15"/>
      <c r="L1100" s="15"/>
      <c r="M1100" s="15"/>
      <c r="N1100" s="15"/>
      <c r="Z1100" s="9"/>
      <c r="AA1100" s="7"/>
    </row>
    <row r="1101" spans="10:27" x14ac:dyDescent="0.3">
      <c r="J1101" s="7"/>
      <c r="K1101" s="15"/>
      <c r="L1101" s="15"/>
      <c r="M1101" s="15"/>
      <c r="N1101" s="15"/>
      <c r="Z1101" s="9"/>
      <c r="AA1101" s="7"/>
    </row>
    <row r="1102" spans="10:27" x14ac:dyDescent="0.3">
      <c r="J1102" s="7"/>
      <c r="K1102" s="15"/>
      <c r="L1102" s="15"/>
      <c r="M1102" s="15"/>
      <c r="N1102" s="15"/>
      <c r="Z1102" s="9"/>
      <c r="AA1102" s="7"/>
    </row>
    <row r="1103" spans="10:27" x14ac:dyDescent="0.3">
      <c r="J1103" s="7"/>
      <c r="K1103" s="15"/>
      <c r="L1103" s="15"/>
      <c r="M1103" s="15"/>
      <c r="N1103" s="15"/>
      <c r="Z1103" s="9"/>
      <c r="AA1103" s="7"/>
    </row>
    <row r="1104" spans="10:27" x14ac:dyDescent="0.3">
      <c r="J1104" s="7"/>
      <c r="K1104" s="15"/>
      <c r="L1104" s="15"/>
      <c r="M1104" s="15"/>
      <c r="N1104" s="15"/>
      <c r="Z1104" s="9"/>
      <c r="AA1104" s="7"/>
    </row>
    <row r="1105" spans="10:27" x14ac:dyDescent="0.3">
      <c r="J1105" s="7"/>
      <c r="K1105" s="15"/>
      <c r="L1105" s="15"/>
      <c r="M1105" s="15"/>
      <c r="N1105" s="15"/>
      <c r="Z1105" s="9"/>
      <c r="AA1105" s="7"/>
    </row>
    <row r="1106" spans="10:27" x14ac:dyDescent="0.3">
      <c r="J1106" s="7"/>
      <c r="K1106" s="15"/>
      <c r="L1106" s="15"/>
      <c r="M1106" s="15"/>
      <c r="N1106" s="15"/>
      <c r="Z1106" s="9"/>
      <c r="AA1106" s="7"/>
    </row>
    <row r="1107" spans="10:27" x14ac:dyDescent="0.3">
      <c r="J1107" s="7"/>
      <c r="K1107" s="15"/>
      <c r="L1107" s="15"/>
      <c r="M1107" s="15"/>
      <c r="N1107" s="15"/>
      <c r="Z1107" s="9"/>
      <c r="AA1107" s="7"/>
    </row>
    <row r="1108" spans="10:27" x14ac:dyDescent="0.3">
      <c r="J1108" s="7"/>
      <c r="K1108" s="15"/>
      <c r="L1108" s="15"/>
      <c r="M1108" s="15"/>
      <c r="N1108" s="15"/>
      <c r="Z1108" s="9"/>
      <c r="AA1108" s="7"/>
    </row>
    <row r="1109" spans="10:27" x14ac:dyDescent="0.3">
      <c r="J1109" s="7"/>
      <c r="K1109" s="15"/>
      <c r="L1109" s="15"/>
      <c r="M1109" s="15"/>
      <c r="N1109" s="15"/>
      <c r="Z1109" s="9"/>
      <c r="AA1109" s="7"/>
    </row>
    <row r="1110" spans="10:27" x14ac:dyDescent="0.3">
      <c r="J1110" s="7"/>
      <c r="K1110" s="15"/>
      <c r="L1110" s="15"/>
      <c r="M1110" s="15"/>
      <c r="N1110" s="15"/>
      <c r="Z1110" s="9"/>
      <c r="AA1110" s="7"/>
    </row>
    <row r="1111" spans="10:27" x14ac:dyDescent="0.3">
      <c r="J1111" s="7"/>
      <c r="K1111" s="15"/>
      <c r="L1111" s="15"/>
      <c r="M1111" s="15"/>
      <c r="N1111" s="15"/>
      <c r="Z1111" s="9"/>
      <c r="AA1111" s="7"/>
    </row>
    <row r="1112" spans="10:27" x14ac:dyDescent="0.3">
      <c r="J1112" s="7"/>
      <c r="K1112" s="15"/>
      <c r="L1112" s="15"/>
      <c r="M1112" s="15"/>
      <c r="N1112" s="15"/>
      <c r="Z1112" s="9"/>
      <c r="AA1112" s="7"/>
    </row>
    <row r="1113" spans="10:27" x14ac:dyDescent="0.3">
      <c r="J1113" s="7"/>
      <c r="K1113" s="15"/>
      <c r="L1113" s="15"/>
      <c r="M1113" s="15"/>
      <c r="N1113" s="15"/>
      <c r="Z1113" s="9"/>
      <c r="AA1113" s="7"/>
    </row>
    <row r="1114" spans="10:27" x14ac:dyDescent="0.3">
      <c r="J1114" s="7"/>
      <c r="K1114" s="15"/>
      <c r="L1114" s="15"/>
      <c r="M1114" s="15"/>
      <c r="N1114" s="15"/>
      <c r="Z1114" s="9"/>
      <c r="AA1114" s="7"/>
    </row>
    <row r="1115" spans="10:27" x14ac:dyDescent="0.3">
      <c r="J1115" s="7"/>
      <c r="K1115" s="15"/>
      <c r="L1115" s="15"/>
      <c r="M1115" s="15"/>
      <c r="N1115" s="15"/>
      <c r="Z1115" s="9"/>
      <c r="AA1115" s="7"/>
    </row>
    <row r="1116" spans="10:27" x14ac:dyDescent="0.3">
      <c r="J1116" s="7"/>
      <c r="K1116" s="15"/>
      <c r="L1116" s="15"/>
      <c r="M1116" s="15"/>
      <c r="N1116" s="15"/>
      <c r="Z1116" s="9"/>
      <c r="AA1116" s="7"/>
    </row>
    <row r="1117" spans="10:27" x14ac:dyDescent="0.3">
      <c r="J1117" s="7"/>
      <c r="K1117" s="15"/>
      <c r="L1117" s="15"/>
      <c r="M1117" s="15"/>
      <c r="N1117" s="15"/>
      <c r="Z1117" s="9"/>
      <c r="AA1117" s="7"/>
    </row>
    <row r="1118" spans="10:27" x14ac:dyDescent="0.3">
      <c r="J1118" s="7"/>
      <c r="K1118" s="15"/>
      <c r="L1118" s="15"/>
      <c r="M1118" s="15"/>
      <c r="N1118" s="15"/>
      <c r="Z1118" s="9"/>
      <c r="AA1118" s="7"/>
    </row>
    <row r="1119" spans="10:27" x14ac:dyDescent="0.3">
      <c r="J1119" s="7"/>
      <c r="K1119" s="15"/>
      <c r="L1119" s="15"/>
      <c r="M1119" s="15"/>
      <c r="N1119" s="15"/>
      <c r="Z1119" s="9"/>
      <c r="AA1119" s="7"/>
    </row>
    <row r="1120" spans="10:27" x14ac:dyDescent="0.3">
      <c r="J1120" s="7"/>
      <c r="K1120" s="15"/>
      <c r="L1120" s="15"/>
      <c r="M1120" s="15"/>
      <c r="N1120" s="15"/>
      <c r="Z1120" s="9"/>
      <c r="AA1120" s="7"/>
    </row>
    <row r="1121" spans="10:27" x14ac:dyDescent="0.3">
      <c r="J1121" s="7"/>
      <c r="K1121" s="15"/>
      <c r="L1121" s="15"/>
      <c r="M1121" s="15"/>
      <c r="N1121" s="15"/>
      <c r="Z1121" s="9"/>
      <c r="AA1121" s="7"/>
    </row>
    <row r="1122" spans="10:27" x14ac:dyDescent="0.3">
      <c r="J1122" s="7"/>
      <c r="K1122" s="15"/>
      <c r="L1122" s="15"/>
      <c r="M1122" s="15"/>
      <c r="N1122" s="15"/>
      <c r="Z1122" s="9"/>
      <c r="AA1122" s="7"/>
    </row>
    <row r="1123" spans="10:27" x14ac:dyDescent="0.3">
      <c r="J1123" s="7"/>
      <c r="K1123" s="15"/>
      <c r="L1123" s="15"/>
      <c r="M1123" s="15"/>
      <c r="N1123" s="15"/>
      <c r="Z1123" s="9"/>
      <c r="AA1123" s="7"/>
    </row>
    <row r="1124" spans="10:27" x14ac:dyDescent="0.3">
      <c r="J1124" s="7"/>
      <c r="K1124" s="15"/>
      <c r="L1124" s="15"/>
      <c r="M1124" s="15"/>
      <c r="N1124" s="15"/>
      <c r="Z1124" s="9"/>
      <c r="AA1124" s="7"/>
    </row>
    <row r="1125" spans="10:27" x14ac:dyDescent="0.3">
      <c r="J1125" s="7"/>
      <c r="K1125" s="15"/>
      <c r="L1125" s="15"/>
      <c r="M1125" s="15"/>
      <c r="N1125" s="15"/>
      <c r="Z1125" s="9"/>
      <c r="AA1125" s="7"/>
    </row>
    <row r="1126" spans="10:27" x14ac:dyDescent="0.3">
      <c r="J1126" s="7"/>
      <c r="K1126" s="15"/>
      <c r="L1126" s="15"/>
      <c r="M1126" s="15"/>
      <c r="N1126" s="15"/>
      <c r="Z1126" s="9"/>
      <c r="AA1126" s="7"/>
    </row>
    <row r="1127" spans="10:27" x14ac:dyDescent="0.3">
      <c r="J1127" s="7"/>
      <c r="K1127" s="15"/>
      <c r="L1127" s="15"/>
      <c r="M1127" s="15"/>
      <c r="N1127" s="15"/>
      <c r="Z1127" s="9"/>
      <c r="AA1127" s="7"/>
    </row>
    <row r="1128" spans="10:27" x14ac:dyDescent="0.3">
      <c r="J1128" s="7"/>
      <c r="K1128" s="15"/>
      <c r="L1128" s="15"/>
      <c r="M1128" s="15"/>
      <c r="N1128" s="15"/>
      <c r="Z1128" s="9"/>
      <c r="AA1128" s="7"/>
    </row>
    <row r="1129" spans="10:27" x14ac:dyDescent="0.3">
      <c r="J1129" s="7"/>
      <c r="K1129" s="15"/>
      <c r="L1129" s="15"/>
      <c r="M1129" s="15"/>
      <c r="N1129" s="15"/>
      <c r="Z1129" s="9"/>
      <c r="AA1129" s="7"/>
    </row>
    <row r="1130" spans="10:27" x14ac:dyDescent="0.3">
      <c r="J1130" s="7"/>
      <c r="K1130" s="15"/>
      <c r="L1130" s="15"/>
      <c r="M1130" s="15"/>
      <c r="N1130" s="15"/>
      <c r="Z1130" s="9"/>
      <c r="AA1130" s="7"/>
    </row>
    <row r="1131" spans="10:27" x14ac:dyDescent="0.3">
      <c r="J1131" s="7"/>
      <c r="K1131" s="15"/>
      <c r="L1131" s="15"/>
      <c r="M1131" s="15"/>
      <c r="N1131" s="15"/>
      <c r="Z1131" s="9"/>
      <c r="AA1131" s="7"/>
    </row>
    <row r="1132" spans="10:27" x14ac:dyDescent="0.3">
      <c r="J1132" s="7"/>
      <c r="K1132" s="15"/>
      <c r="L1132" s="15"/>
      <c r="M1132" s="15"/>
      <c r="N1132" s="15"/>
      <c r="Z1132" s="9"/>
      <c r="AA1132" s="7"/>
    </row>
    <row r="1133" spans="10:27" x14ac:dyDescent="0.3">
      <c r="J1133" s="7"/>
      <c r="K1133" s="15"/>
      <c r="L1133" s="15"/>
      <c r="M1133" s="15"/>
      <c r="N1133" s="15"/>
      <c r="Z1133" s="9"/>
      <c r="AA1133" s="7"/>
    </row>
    <row r="1134" spans="10:27" x14ac:dyDescent="0.3">
      <c r="J1134" s="7"/>
      <c r="K1134" s="15"/>
      <c r="L1134" s="15"/>
      <c r="M1134" s="15"/>
      <c r="N1134" s="15"/>
      <c r="Z1134" s="9"/>
      <c r="AA1134" s="7"/>
    </row>
    <row r="1135" spans="10:27" x14ac:dyDescent="0.3">
      <c r="J1135" s="7"/>
      <c r="K1135" s="15"/>
      <c r="L1135" s="15"/>
      <c r="M1135" s="15"/>
      <c r="N1135" s="15"/>
      <c r="Z1135" s="9"/>
      <c r="AA1135" s="7"/>
    </row>
    <row r="1136" spans="10:27" x14ac:dyDescent="0.3">
      <c r="J1136" s="7"/>
      <c r="K1136" s="15"/>
      <c r="L1136" s="15"/>
      <c r="M1136" s="15"/>
      <c r="N1136" s="15"/>
      <c r="Z1136" s="9"/>
      <c r="AA1136" s="7"/>
    </row>
    <row r="1137" spans="10:27" x14ac:dyDescent="0.3">
      <c r="J1137" s="7"/>
      <c r="K1137" s="15"/>
      <c r="L1137" s="15"/>
      <c r="M1137" s="15"/>
      <c r="N1137" s="15"/>
      <c r="Z1137" s="9"/>
      <c r="AA1137" s="7"/>
    </row>
    <row r="1138" spans="10:27" x14ac:dyDescent="0.3">
      <c r="J1138" s="7"/>
      <c r="K1138" s="15"/>
      <c r="L1138" s="15"/>
      <c r="M1138" s="15"/>
      <c r="N1138" s="15"/>
      <c r="Z1138" s="9"/>
      <c r="AA1138" s="7"/>
    </row>
    <row r="1139" spans="10:27" x14ac:dyDescent="0.3">
      <c r="J1139" s="7"/>
      <c r="K1139" s="15"/>
      <c r="L1139" s="15"/>
      <c r="M1139" s="15"/>
      <c r="N1139" s="15"/>
      <c r="Z1139" s="9"/>
      <c r="AA1139" s="7"/>
    </row>
    <row r="1140" spans="10:27" x14ac:dyDescent="0.3">
      <c r="J1140" s="7"/>
      <c r="K1140" s="15"/>
      <c r="L1140" s="15"/>
      <c r="M1140" s="15"/>
      <c r="N1140" s="15"/>
      <c r="Z1140" s="9"/>
      <c r="AA1140" s="7"/>
    </row>
    <row r="1141" spans="10:27" x14ac:dyDescent="0.3">
      <c r="J1141" s="7"/>
      <c r="K1141" s="15"/>
      <c r="L1141" s="15"/>
      <c r="M1141" s="15"/>
      <c r="N1141" s="15"/>
      <c r="Z1141" s="9"/>
      <c r="AA1141" s="7"/>
    </row>
    <row r="1142" spans="10:27" x14ac:dyDescent="0.3">
      <c r="J1142" s="7"/>
      <c r="K1142" s="15"/>
      <c r="L1142" s="15"/>
      <c r="M1142" s="15"/>
      <c r="N1142" s="15"/>
      <c r="Z1142" s="9"/>
      <c r="AA1142" s="7"/>
    </row>
    <row r="1143" spans="10:27" x14ac:dyDescent="0.3">
      <c r="J1143" s="7"/>
      <c r="K1143" s="15"/>
      <c r="L1143" s="15"/>
      <c r="M1143" s="15"/>
      <c r="N1143" s="15"/>
      <c r="Z1143" s="9"/>
      <c r="AA1143" s="7"/>
    </row>
    <row r="1144" spans="10:27" x14ac:dyDescent="0.3">
      <c r="J1144" s="7"/>
      <c r="K1144" s="15"/>
      <c r="L1144" s="15"/>
      <c r="M1144" s="15"/>
      <c r="N1144" s="15"/>
      <c r="Z1144" s="9"/>
      <c r="AA1144" s="7"/>
    </row>
    <row r="1145" spans="10:27" x14ac:dyDescent="0.3">
      <c r="J1145" s="7"/>
      <c r="K1145" s="15"/>
      <c r="L1145" s="15"/>
      <c r="M1145" s="15"/>
      <c r="N1145" s="15"/>
      <c r="Z1145" s="9"/>
      <c r="AA1145" s="7"/>
    </row>
    <row r="1146" spans="10:27" x14ac:dyDescent="0.3">
      <c r="J1146" s="7"/>
      <c r="K1146" s="15"/>
      <c r="L1146" s="15"/>
      <c r="M1146" s="15"/>
      <c r="N1146" s="15"/>
      <c r="Z1146" s="9"/>
      <c r="AA1146" s="7"/>
    </row>
    <row r="1147" spans="10:27" x14ac:dyDescent="0.3">
      <c r="J1147" s="7"/>
      <c r="K1147" s="15"/>
      <c r="L1147" s="15"/>
      <c r="M1147" s="15"/>
      <c r="N1147" s="15"/>
      <c r="Z1147" s="9"/>
      <c r="AA1147" s="7"/>
    </row>
    <row r="1148" spans="10:27" x14ac:dyDescent="0.3">
      <c r="J1148" s="7"/>
      <c r="K1148" s="15"/>
      <c r="L1148" s="15"/>
      <c r="M1148" s="15"/>
      <c r="N1148" s="15"/>
      <c r="Z1148" s="9"/>
      <c r="AA1148" s="7"/>
    </row>
    <row r="1149" spans="10:27" x14ac:dyDescent="0.3">
      <c r="J1149" s="7"/>
      <c r="K1149" s="15"/>
      <c r="L1149" s="15"/>
      <c r="M1149" s="15"/>
      <c r="N1149" s="15"/>
      <c r="Z1149" s="9"/>
      <c r="AA1149" s="7"/>
    </row>
    <row r="1150" spans="10:27" x14ac:dyDescent="0.3">
      <c r="J1150" s="7"/>
      <c r="K1150" s="15"/>
      <c r="L1150" s="15"/>
      <c r="M1150" s="15"/>
      <c r="N1150" s="15"/>
      <c r="Z1150" s="9"/>
      <c r="AA1150" s="7"/>
    </row>
    <row r="1151" spans="10:27" x14ac:dyDescent="0.3">
      <c r="J1151" s="7"/>
      <c r="K1151" s="15"/>
      <c r="L1151" s="15"/>
      <c r="M1151" s="15"/>
      <c r="N1151" s="15"/>
      <c r="Z1151" s="9"/>
      <c r="AA1151" s="7"/>
    </row>
    <row r="1152" spans="10:27" x14ac:dyDescent="0.3">
      <c r="J1152" s="7"/>
      <c r="K1152" s="15"/>
      <c r="L1152" s="15"/>
      <c r="M1152" s="15"/>
      <c r="N1152" s="15"/>
      <c r="Z1152" s="9"/>
      <c r="AA1152" s="7"/>
    </row>
    <row r="1153" spans="10:27" x14ac:dyDescent="0.3">
      <c r="J1153" s="7"/>
      <c r="K1153" s="15"/>
      <c r="L1153" s="15"/>
      <c r="M1153" s="15"/>
      <c r="N1153" s="15"/>
      <c r="Z1153" s="9"/>
      <c r="AA1153" s="7"/>
    </row>
    <row r="1154" spans="10:27" x14ac:dyDescent="0.3">
      <c r="J1154" s="7"/>
      <c r="K1154" s="15"/>
      <c r="L1154" s="15"/>
      <c r="M1154" s="15"/>
      <c r="N1154" s="15"/>
      <c r="Z1154" s="9"/>
      <c r="AA1154" s="7"/>
    </row>
    <row r="1155" spans="10:27" x14ac:dyDescent="0.3">
      <c r="J1155" s="7"/>
      <c r="K1155" s="15"/>
      <c r="L1155" s="15"/>
      <c r="M1155" s="15"/>
      <c r="N1155" s="15"/>
      <c r="Z1155" s="9"/>
      <c r="AA1155" s="7"/>
    </row>
    <row r="1156" spans="10:27" x14ac:dyDescent="0.3">
      <c r="J1156" s="7"/>
      <c r="K1156" s="15"/>
      <c r="L1156" s="15"/>
      <c r="M1156" s="15"/>
      <c r="N1156" s="15"/>
      <c r="Z1156" s="9"/>
      <c r="AA1156" s="7"/>
    </row>
    <row r="1157" spans="10:27" x14ac:dyDescent="0.3">
      <c r="J1157" s="7"/>
      <c r="K1157" s="15"/>
      <c r="L1157" s="15"/>
      <c r="M1157" s="15"/>
      <c r="N1157" s="15"/>
      <c r="Z1157" s="9"/>
      <c r="AA1157" s="7"/>
    </row>
    <row r="1158" spans="10:27" x14ac:dyDescent="0.3">
      <c r="J1158" s="7"/>
      <c r="K1158" s="15"/>
      <c r="L1158" s="15"/>
      <c r="M1158" s="15"/>
      <c r="N1158" s="15"/>
      <c r="Z1158" s="9"/>
      <c r="AA1158" s="7"/>
    </row>
    <row r="1159" spans="10:27" x14ac:dyDescent="0.3">
      <c r="J1159" s="7"/>
      <c r="K1159" s="15"/>
      <c r="L1159" s="15"/>
      <c r="M1159" s="15"/>
      <c r="N1159" s="15"/>
      <c r="Z1159" s="9"/>
      <c r="AA1159" s="7"/>
    </row>
    <row r="1160" spans="10:27" x14ac:dyDescent="0.3">
      <c r="J1160" s="7"/>
      <c r="K1160" s="15"/>
      <c r="L1160" s="15"/>
      <c r="M1160" s="15"/>
      <c r="N1160" s="15"/>
      <c r="Z1160" s="9"/>
      <c r="AA1160" s="7"/>
    </row>
    <row r="1161" spans="10:27" x14ac:dyDescent="0.3">
      <c r="J1161" s="7"/>
      <c r="K1161" s="15"/>
      <c r="L1161" s="15"/>
      <c r="M1161" s="15"/>
      <c r="N1161" s="15"/>
      <c r="Z1161" s="9"/>
      <c r="AA1161" s="7"/>
    </row>
    <row r="1162" spans="10:27" x14ac:dyDescent="0.3">
      <c r="J1162" s="7"/>
      <c r="K1162" s="15"/>
      <c r="L1162" s="15"/>
      <c r="M1162" s="15"/>
      <c r="N1162" s="15"/>
      <c r="Z1162" s="9"/>
      <c r="AA1162" s="7"/>
    </row>
    <row r="1163" spans="10:27" x14ac:dyDescent="0.3">
      <c r="J1163" s="7"/>
      <c r="K1163" s="15"/>
      <c r="L1163" s="15"/>
      <c r="M1163" s="15"/>
      <c r="N1163" s="15"/>
      <c r="Z1163" s="9"/>
      <c r="AA1163" s="7"/>
    </row>
    <row r="1164" spans="10:27" x14ac:dyDescent="0.3">
      <c r="J1164" s="7"/>
      <c r="K1164" s="15"/>
      <c r="L1164" s="15"/>
      <c r="M1164" s="15"/>
      <c r="N1164" s="15"/>
      <c r="Z1164" s="9"/>
      <c r="AA1164" s="7"/>
    </row>
    <row r="1165" spans="10:27" x14ac:dyDescent="0.3">
      <c r="J1165" s="7"/>
      <c r="K1165" s="15"/>
      <c r="L1165" s="15"/>
      <c r="M1165" s="15"/>
      <c r="N1165" s="15"/>
      <c r="Z1165" s="9"/>
      <c r="AA1165" s="7"/>
    </row>
    <row r="1166" spans="10:27" x14ac:dyDescent="0.3">
      <c r="J1166" s="7"/>
      <c r="K1166" s="15"/>
      <c r="L1166" s="15"/>
      <c r="M1166" s="15"/>
      <c r="N1166" s="15"/>
      <c r="Z1166" s="9"/>
      <c r="AA1166" s="7"/>
    </row>
    <row r="1167" spans="10:27" x14ac:dyDescent="0.3">
      <c r="J1167" s="7"/>
      <c r="K1167" s="15"/>
      <c r="L1167" s="15"/>
      <c r="M1167" s="15"/>
      <c r="N1167" s="15"/>
      <c r="Z1167" s="9"/>
      <c r="AA1167" s="7"/>
    </row>
    <row r="1168" spans="10:27" x14ac:dyDescent="0.3">
      <c r="J1168" s="7"/>
      <c r="K1168" s="15"/>
      <c r="L1168" s="15"/>
      <c r="M1168" s="15"/>
      <c r="N1168" s="15"/>
      <c r="Z1168" s="9"/>
      <c r="AA1168" s="7"/>
    </row>
    <row r="1169" spans="10:27" x14ac:dyDescent="0.3">
      <c r="J1169" s="7"/>
      <c r="K1169" s="15"/>
      <c r="L1169" s="15"/>
      <c r="M1169" s="15"/>
      <c r="N1169" s="15"/>
      <c r="Z1169" s="9"/>
      <c r="AA1169" s="7"/>
    </row>
    <row r="1170" spans="10:27" x14ac:dyDescent="0.3">
      <c r="J1170" s="7"/>
      <c r="K1170" s="15"/>
      <c r="L1170" s="15"/>
      <c r="M1170" s="15"/>
      <c r="N1170" s="15"/>
      <c r="Z1170" s="9"/>
      <c r="AA1170" s="7"/>
    </row>
    <row r="1171" spans="10:27" x14ac:dyDescent="0.3">
      <c r="J1171" s="7"/>
      <c r="K1171" s="15"/>
      <c r="L1171" s="15"/>
      <c r="M1171" s="15"/>
      <c r="N1171" s="15"/>
      <c r="Z1171" s="9"/>
      <c r="AA1171" s="7"/>
    </row>
    <row r="1172" spans="10:27" x14ac:dyDescent="0.3">
      <c r="J1172" s="7"/>
      <c r="K1172" s="15"/>
      <c r="L1172" s="15"/>
      <c r="M1172" s="15"/>
      <c r="N1172" s="15"/>
      <c r="Z1172" s="9"/>
      <c r="AA1172" s="7"/>
    </row>
    <row r="1173" spans="10:27" x14ac:dyDescent="0.3">
      <c r="J1173" s="7"/>
      <c r="K1173" s="15"/>
      <c r="L1173" s="15"/>
      <c r="M1173" s="15"/>
      <c r="N1173" s="15"/>
      <c r="Z1173" s="9"/>
      <c r="AA1173" s="7"/>
    </row>
    <row r="1174" spans="10:27" x14ac:dyDescent="0.3">
      <c r="J1174" s="7"/>
      <c r="K1174" s="15"/>
      <c r="L1174" s="15"/>
      <c r="M1174" s="15"/>
      <c r="N1174" s="15"/>
      <c r="Z1174" s="9"/>
      <c r="AA1174" s="7"/>
    </row>
    <row r="1175" spans="10:27" x14ac:dyDescent="0.3">
      <c r="J1175" s="7"/>
      <c r="K1175" s="15"/>
      <c r="L1175" s="15"/>
      <c r="M1175" s="15"/>
      <c r="N1175" s="15"/>
      <c r="Z1175" s="9"/>
      <c r="AA1175" s="7"/>
    </row>
    <row r="1176" spans="10:27" x14ac:dyDescent="0.3">
      <c r="J1176" s="7"/>
      <c r="K1176" s="15"/>
      <c r="L1176" s="15"/>
      <c r="M1176" s="15"/>
      <c r="N1176" s="15"/>
      <c r="Z1176" s="9"/>
      <c r="AA1176" s="7"/>
    </row>
    <row r="1177" spans="10:27" x14ac:dyDescent="0.3">
      <c r="J1177" s="7"/>
      <c r="K1177" s="15"/>
      <c r="L1177" s="15"/>
      <c r="M1177" s="15"/>
      <c r="N1177" s="15"/>
      <c r="Z1177" s="9"/>
      <c r="AA1177" s="7"/>
    </row>
    <row r="1178" spans="10:27" x14ac:dyDescent="0.3">
      <c r="J1178" s="7"/>
      <c r="K1178" s="15"/>
      <c r="L1178" s="15"/>
      <c r="M1178" s="15"/>
      <c r="N1178" s="15"/>
      <c r="Z1178" s="9"/>
      <c r="AA1178" s="7"/>
    </row>
    <row r="1179" spans="10:27" x14ac:dyDescent="0.3">
      <c r="J1179" s="7"/>
      <c r="K1179" s="15"/>
      <c r="L1179" s="15"/>
      <c r="M1179" s="15"/>
      <c r="N1179" s="15"/>
      <c r="Z1179" s="9"/>
      <c r="AA1179" s="7"/>
    </row>
    <row r="1180" spans="10:27" x14ac:dyDescent="0.3">
      <c r="J1180" s="7"/>
      <c r="K1180" s="15"/>
      <c r="L1180" s="15"/>
      <c r="M1180" s="15"/>
      <c r="N1180" s="15"/>
      <c r="Z1180" s="9"/>
      <c r="AA1180" s="7"/>
    </row>
    <row r="1181" spans="10:27" x14ac:dyDescent="0.3">
      <c r="J1181" s="7"/>
      <c r="K1181" s="15"/>
      <c r="L1181" s="15"/>
      <c r="M1181" s="15"/>
      <c r="N1181" s="15"/>
      <c r="Z1181" s="9"/>
      <c r="AA1181" s="7"/>
    </row>
    <row r="1182" spans="10:27" x14ac:dyDescent="0.3">
      <c r="J1182" s="7"/>
      <c r="K1182" s="15"/>
      <c r="L1182" s="15"/>
      <c r="M1182" s="15"/>
      <c r="N1182" s="15"/>
      <c r="Z1182" s="9"/>
      <c r="AA1182" s="7"/>
    </row>
    <row r="1183" spans="10:27" x14ac:dyDescent="0.3">
      <c r="J1183" s="7"/>
      <c r="K1183" s="15"/>
      <c r="L1183" s="15"/>
      <c r="M1183" s="15"/>
      <c r="N1183" s="15"/>
      <c r="Z1183" s="9"/>
      <c r="AA1183" s="7"/>
    </row>
    <row r="1184" spans="10:27" x14ac:dyDescent="0.3">
      <c r="J1184" s="7"/>
      <c r="K1184" s="15"/>
      <c r="L1184" s="15"/>
      <c r="M1184" s="15"/>
      <c r="N1184" s="15"/>
      <c r="Z1184" s="9"/>
      <c r="AA1184" s="7"/>
    </row>
    <row r="1185" spans="10:27" x14ac:dyDescent="0.3">
      <c r="J1185" s="7"/>
      <c r="K1185" s="15"/>
      <c r="L1185" s="15"/>
      <c r="M1185" s="15"/>
      <c r="N1185" s="15"/>
      <c r="Z1185" s="9"/>
      <c r="AA1185" s="7"/>
    </row>
    <row r="1186" spans="10:27" x14ac:dyDescent="0.3">
      <c r="J1186" s="7"/>
      <c r="K1186" s="15"/>
      <c r="L1186" s="15"/>
      <c r="M1186" s="15"/>
      <c r="N1186" s="15"/>
      <c r="Z1186" s="9"/>
      <c r="AA1186" s="7"/>
    </row>
    <row r="1187" spans="10:27" x14ac:dyDescent="0.3">
      <c r="J1187" s="7"/>
      <c r="K1187" s="15"/>
      <c r="L1187" s="15"/>
      <c r="M1187" s="15"/>
      <c r="N1187" s="15"/>
      <c r="Z1187" s="9"/>
      <c r="AA1187" s="7"/>
    </row>
    <row r="1188" spans="10:27" x14ac:dyDescent="0.3">
      <c r="J1188" s="7"/>
      <c r="K1188" s="15"/>
      <c r="L1188" s="15"/>
      <c r="M1188" s="15"/>
      <c r="N1188" s="15"/>
      <c r="Z1188" s="9"/>
      <c r="AA1188" s="7"/>
    </row>
    <row r="1189" spans="10:27" x14ac:dyDescent="0.3">
      <c r="J1189" s="7"/>
      <c r="K1189" s="15"/>
      <c r="L1189" s="15"/>
      <c r="M1189" s="15"/>
      <c r="N1189" s="15"/>
      <c r="Z1189" s="9"/>
      <c r="AA1189" s="7"/>
    </row>
    <row r="1190" spans="10:27" x14ac:dyDescent="0.3">
      <c r="J1190" s="7"/>
      <c r="K1190" s="15"/>
      <c r="L1190" s="15"/>
      <c r="M1190" s="15"/>
      <c r="N1190" s="15"/>
      <c r="Z1190" s="9"/>
      <c r="AA1190" s="7"/>
    </row>
    <row r="1191" spans="10:27" x14ac:dyDescent="0.3">
      <c r="J1191" s="7"/>
      <c r="K1191" s="15"/>
      <c r="L1191" s="15"/>
      <c r="M1191" s="15"/>
      <c r="N1191" s="15"/>
      <c r="Z1191" s="9"/>
      <c r="AA1191" s="7"/>
    </row>
    <row r="1192" spans="10:27" x14ac:dyDescent="0.3">
      <c r="J1192" s="7"/>
      <c r="K1192" s="15"/>
      <c r="L1192" s="15"/>
      <c r="M1192" s="15"/>
      <c r="N1192" s="15"/>
      <c r="Z1192" s="9"/>
      <c r="AA1192" s="7"/>
    </row>
    <row r="1193" spans="10:27" x14ac:dyDescent="0.3">
      <c r="J1193" s="7"/>
      <c r="K1193" s="15"/>
      <c r="L1193" s="15"/>
      <c r="M1193" s="15"/>
      <c r="N1193" s="15"/>
      <c r="Z1193" s="9"/>
      <c r="AA1193" s="7"/>
    </row>
    <row r="1194" spans="10:27" x14ac:dyDescent="0.3">
      <c r="J1194" s="7"/>
      <c r="K1194" s="15"/>
      <c r="L1194" s="15"/>
      <c r="M1194" s="15"/>
      <c r="N1194" s="15"/>
      <c r="Z1194" s="9"/>
      <c r="AA1194" s="7"/>
    </row>
    <row r="1195" spans="10:27" x14ac:dyDescent="0.3">
      <c r="J1195" s="7"/>
      <c r="K1195" s="15"/>
      <c r="L1195" s="15"/>
      <c r="M1195" s="15"/>
      <c r="N1195" s="15"/>
      <c r="Z1195" s="9"/>
      <c r="AA1195" s="7"/>
    </row>
    <row r="1196" spans="10:27" x14ac:dyDescent="0.3">
      <c r="J1196" s="7"/>
      <c r="K1196" s="15"/>
      <c r="L1196" s="15"/>
      <c r="M1196" s="15"/>
      <c r="N1196" s="15"/>
      <c r="Z1196" s="9"/>
      <c r="AA1196" s="7"/>
    </row>
    <row r="1197" spans="10:27" x14ac:dyDescent="0.3">
      <c r="J1197" s="7"/>
      <c r="K1197" s="15"/>
      <c r="L1197" s="15"/>
      <c r="M1197" s="15"/>
      <c r="N1197" s="15"/>
      <c r="Z1197" s="9"/>
      <c r="AA1197" s="7"/>
    </row>
    <row r="1198" spans="10:27" x14ac:dyDescent="0.3">
      <c r="J1198" s="7"/>
      <c r="K1198" s="15"/>
      <c r="L1198" s="15"/>
      <c r="M1198" s="15"/>
      <c r="N1198" s="15"/>
      <c r="Z1198" s="9"/>
      <c r="AA1198" s="7"/>
    </row>
    <row r="1199" spans="10:27" x14ac:dyDescent="0.3">
      <c r="J1199" s="7"/>
      <c r="K1199" s="15"/>
      <c r="L1199" s="15"/>
      <c r="M1199" s="15"/>
      <c r="N1199" s="15"/>
      <c r="Z1199" s="9"/>
      <c r="AA1199" s="7"/>
    </row>
    <row r="1200" spans="10:27" x14ac:dyDescent="0.3">
      <c r="J1200" s="7"/>
      <c r="K1200" s="15"/>
      <c r="L1200" s="15"/>
      <c r="M1200" s="15"/>
      <c r="N1200" s="15"/>
      <c r="Z1200" s="9"/>
      <c r="AA1200" s="7"/>
    </row>
    <row r="1201" spans="10:27" x14ac:dyDescent="0.3">
      <c r="J1201" s="7"/>
      <c r="K1201" s="15"/>
      <c r="L1201" s="15"/>
      <c r="M1201" s="15"/>
      <c r="N1201" s="15"/>
      <c r="Z1201" s="9"/>
      <c r="AA1201" s="7"/>
    </row>
    <row r="1202" spans="10:27" x14ac:dyDescent="0.3">
      <c r="J1202" s="7"/>
      <c r="K1202" s="15"/>
      <c r="L1202" s="15"/>
      <c r="M1202" s="15"/>
      <c r="N1202" s="15"/>
      <c r="Z1202" s="9"/>
      <c r="AA1202" s="7"/>
    </row>
    <row r="1203" spans="10:27" x14ac:dyDescent="0.3">
      <c r="J1203" s="7"/>
      <c r="K1203" s="15"/>
      <c r="L1203" s="15"/>
      <c r="M1203" s="15"/>
      <c r="N1203" s="15"/>
      <c r="Z1203" s="9"/>
      <c r="AA1203" s="7"/>
    </row>
    <row r="1204" spans="10:27" x14ac:dyDescent="0.3">
      <c r="J1204" s="7"/>
      <c r="K1204" s="15"/>
      <c r="L1204" s="15"/>
      <c r="M1204" s="15"/>
      <c r="N1204" s="15"/>
      <c r="Z1204" s="9"/>
      <c r="AA1204" s="7"/>
    </row>
    <row r="1205" spans="10:27" x14ac:dyDescent="0.3">
      <c r="J1205" s="7"/>
      <c r="K1205" s="15"/>
      <c r="L1205" s="15"/>
      <c r="M1205" s="15"/>
      <c r="N1205" s="15"/>
      <c r="Z1205" s="9"/>
      <c r="AA1205" s="7"/>
    </row>
    <row r="1206" spans="10:27" x14ac:dyDescent="0.3">
      <c r="J1206" s="7"/>
      <c r="K1206" s="15"/>
      <c r="L1206" s="15"/>
      <c r="M1206" s="15"/>
      <c r="N1206" s="15"/>
      <c r="Z1206" s="9"/>
      <c r="AA1206" s="7"/>
    </row>
    <row r="1207" spans="10:27" x14ac:dyDescent="0.3">
      <c r="J1207" s="7"/>
      <c r="K1207" s="15"/>
      <c r="L1207" s="15"/>
      <c r="M1207" s="15"/>
      <c r="N1207" s="15"/>
      <c r="Z1207" s="9"/>
      <c r="AA1207" s="7"/>
    </row>
    <row r="1208" spans="10:27" x14ac:dyDescent="0.3">
      <c r="J1208" s="7"/>
      <c r="K1208" s="15"/>
      <c r="L1208" s="15"/>
      <c r="M1208" s="15"/>
      <c r="N1208" s="15"/>
      <c r="Z1208" s="9"/>
      <c r="AA1208" s="7"/>
    </row>
    <row r="1209" spans="10:27" x14ac:dyDescent="0.3">
      <c r="J1209" s="7"/>
      <c r="K1209" s="15"/>
      <c r="L1209" s="15"/>
      <c r="M1209" s="15"/>
      <c r="N1209" s="15"/>
      <c r="Z1209" s="9"/>
      <c r="AA1209" s="7"/>
    </row>
    <row r="1210" spans="10:27" x14ac:dyDescent="0.3">
      <c r="J1210" s="7"/>
      <c r="K1210" s="15"/>
      <c r="L1210" s="15"/>
      <c r="M1210" s="15"/>
      <c r="N1210" s="15"/>
      <c r="Z1210" s="9"/>
      <c r="AA1210" s="7"/>
    </row>
    <row r="1211" spans="10:27" x14ac:dyDescent="0.3">
      <c r="J1211" s="7"/>
      <c r="K1211" s="15"/>
      <c r="L1211" s="15"/>
      <c r="M1211" s="15"/>
      <c r="N1211" s="15"/>
      <c r="Z1211" s="9"/>
      <c r="AA1211" s="7"/>
    </row>
    <row r="1212" spans="10:27" x14ac:dyDescent="0.3">
      <c r="J1212" s="7"/>
      <c r="K1212" s="15"/>
      <c r="L1212" s="15"/>
      <c r="M1212" s="15"/>
      <c r="N1212" s="15"/>
      <c r="Z1212" s="9"/>
      <c r="AA1212" s="7"/>
    </row>
    <row r="1213" spans="10:27" x14ac:dyDescent="0.3">
      <c r="J1213" s="7"/>
      <c r="K1213" s="15"/>
      <c r="L1213" s="15"/>
      <c r="M1213" s="15"/>
      <c r="N1213" s="15"/>
      <c r="Z1213" s="9"/>
      <c r="AA1213" s="7"/>
    </row>
    <row r="1214" spans="10:27" x14ac:dyDescent="0.3">
      <c r="J1214" s="7"/>
      <c r="K1214" s="15"/>
      <c r="L1214" s="15"/>
      <c r="M1214" s="15"/>
      <c r="N1214" s="15"/>
      <c r="Z1214" s="9"/>
      <c r="AA1214" s="7"/>
    </row>
    <row r="1215" spans="10:27" x14ac:dyDescent="0.3">
      <c r="J1215" s="7"/>
      <c r="K1215" s="15"/>
      <c r="L1215" s="15"/>
      <c r="M1215" s="15"/>
      <c r="N1215" s="15"/>
      <c r="Z1215" s="9"/>
      <c r="AA1215" s="7"/>
    </row>
    <row r="1216" spans="10:27" x14ac:dyDescent="0.3">
      <c r="J1216" s="7"/>
      <c r="K1216" s="15"/>
      <c r="L1216" s="15"/>
      <c r="M1216" s="15"/>
      <c r="N1216" s="15"/>
      <c r="Z1216" s="9"/>
      <c r="AA1216" s="7"/>
    </row>
    <row r="1217" spans="10:27" x14ac:dyDescent="0.3">
      <c r="J1217" s="7"/>
      <c r="K1217" s="15"/>
      <c r="L1217" s="15"/>
      <c r="M1217" s="15"/>
      <c r="N1217" s="15"/>
      <c r="Z1217" s="9"/>
      <c r="AA1217" s="7"/>
    </row>
    <row r="1218" spans="10:27" x14ac:dyDescent="0.3">
      <c r="J1218" s="7"/>
      <c r="K1218" s="15"/>
      <c r="L1218" s="15"/>
      <c r="M1218" s="15"/>
      <c r="N1218" s="15"/>
      <c r="Z1218" s="9"/>
      <c r="AA1218" s="7"/>
    </row>
    <row r="1219" spans="10:27" x14ac:dyDescent="0.3">
      <c r="J1219" s="7"/>
      <c r="K1219" s="15"/>
      <c r="L1219" s="15"/>
      <c r="M1219" s="15"/>
      <c r="N1219" s="15"/>
      <c r="Z1219" s="9"/>
      <c r="AA1219" s="7"/>
    </row>
    <row r="1220" spans="10:27" x14ac:dyDescent="0.3">
      <c r="J1220" s="7"/>
      <c r="K1220" s="15"/>
      <c r="L1220" s="15"/>
      <c r="M1220" s="15"/>
      <c r="N1220" s="15"/>
      <c r="Z1220" s="9"/>
      <c r="AA1220" s="7"/>
    </row>
    <row r="1221" spans="10:27" x14ac:dyDescent="0.3">
      <c r="J1221" s="7"/>
      <c r="K1221" s="15"/>
      <c r="L1221" s="15"/>
      <c r="M1221" s="15"/>
      <c r="N1221" s="15"/>
      <c r="Z1221" s="9"/>
      <c r="AA1221" s="7"/>
    </row>
    <row r="1222" spans="10:27" x14ac:dyDescent="0.3">
      <c r="J1222" s="7"/>
      <c r="K1222" s="15"/>
      <c r="L1222" s="15"/>
      <c r="M1222" s="15"/>
      <c r="N1222" s="15"/>
      <c r="Z1222" s="9"/>
      <c r="AA1222" s="7"/>
    </row>
    <row r="1223" spans="10:27" x14ac:dyDescent="0.3">
      <c r="J1223" s="7"/>
      <c r="K1223" s="15"/>
      <c r="L1223" s="15"/>
      <c r="M1223" s="15"/>
      <c r="N1223" s="15"/>
      <c r="Z1223" s="9"/>
      <c r="AA1223" s="7"/>
    </row>
    <row r="1224" spans="10:27" x14ac:dyDescent="0.3">
      <c r="J1224" s="7"/>
      <c r="K1224" s="15"/>
      <c r="L1224" s="15"/>
      <c r="M1224" s="15"/>
      <c r="N1224" s="15"/>
      <c r="Z1224" s="9"/>
      <c r="AA1224" s="7"/>
    </row>
    <row r="1225" spans="10:27" x14ac:dyDescent="0.3">
      <c r="J1225" s="7"/>
      <c r="K1225" s="15"/>
      <c r="L1225" s="15"/>
      <c r="M1225" s="15"/>
      <c r="N1225" s="15"/>
      <c r="Z1225" s="9"/>
      <c r="AA1225" s="7"/>
    </row>
    <row r="1226" spans="10:27" x14ac:dyDescent="0.3">
      <c r="J1226" s="7"/>
      <c r="K1226" s="15"/>
      <c r="L1226" s="15"/>
      <c r="M1226" s="15"/>
      <c r="N1226" s="15"/>
      <c r="Z1226" s="9"/>
      <c r="AA1226" s="7"/>
    </row>
    <row r="1227" spans="10:27" x14ac:dyDescent="0.3">
      <c r="J1227" s="7"/>
      <c r="K1227" s="15"/>
      <c r="L1227" s="15"/>
      <c r="M1227" s="15"/>
      <c r="N1227" s="15"/>
      <c r="Z1227" s="9"/>
      <c r="AA1227" s="7"/>
    </row>
    <row r="1228" spans="10:27" x14ac:dyDescent="0.3">
      <c r="J1228" s="7"/>
      <c r="K1228" s="15"/>
      <c r="L1228" s="15"/>
      <c r="M1228" s="15"/>
      <c r="N1228" s="15"/>
      <c r="Z1228" s="9"/>
      <c r="AA1228" s="7"/>
    </row>
    <row r="1229" spans="10:27" x14ac:dyDescent="0.3">
      <c r="J1229" s="7"/>
      <c r="K1229" s="15"/>
      <c r="L1229" s="15"/>
      <c r="M1229" s="15"/>
      <c r="N1229" s="15"/>
      <c r="Z1229" s="9"/>
      <c r="AA1229" s="7"/>
    </row>
    <row r="1230" spans="10:27" x14ac:dyDescent="0.3">
      <c r="J1230" s="7"/>
      <c r="K1230" s="15"/>
      <c r="L1230" s="15"/>
      <c r="M1230" s="15"/>
      <c r="N1230" s="15"/>
      <c r="Z1230" s="9"/>
      <c r="AA1230" s="7"/>
    </row>
    <row r="1231" spans="10:27" x14ac:dyDescent="0.3">
      <c r="J1231" s="7"/>
      <c r="K1231" s="15"/>
      <c r="L1231" s="15"/>
      <c r="M1231" s="15"/>
      <c r="N1231" s="15"/>
      <c r="Z1231" s="9"/>
      <c r="AA1231" s="7"/>
    </row>
    <row r="1232" spans="10:27" x14ac:dyDescent="0.3">
      <c r="J1232" s="7"/>
      <c r="K1232" s="15"/>
      <c r="L1232" s="15"/>
      <c r="M1232" s="15"/>
      <c r="N1232" s="15"/>
      <c r="Z1232" s="9"/>
      <c r="AA1232" s="7"/>
    </row>
    <row r="1233" spans="10:27" x14ac:dyDescent="0.3">
      <c r="J1233" s="7"/>
      <c r="K1233" s="15"/>
      <c r="L1233" s="15"/>
      <c r="M1233" s="15"/>
      <c r="N1233" s="15"/>
      <c r="Z1233" s="9"/>
      <c r="AA1233" s="7"/>
    </row>
    <row r="1234" spans="10:27" x14ac:dyDescent="0.3">
      <c r="J1234" s="7"/>
      <c r="K1234" s="15"/>
      <c r="L1234" s="15"/>
      <c r="M1234" s="15"/>
      <c r="N1234" s="15"/>
      <c r="Z1234" s="9"/>
      <c r="AA1234" s="7"/>
    </row>
    <row r="1235" spans="10:27" x14ac:dyDescent="0.3">
      <c r="J1235" s="7"/>
      <c r="K1235" s="15"/>
      <c r="L1235" s="15"/>
      <c r="M1235" s="15"/>
      <c r="N1235" s="15"/>
      <c r="Z1235" s="9"/>
      <c r="AA1235" s="7"/>
    </row>
    <row r="1236" spans="10:27" x14ac:dyDescent="0.3">
      <c r="J1236" s="7"/>
      <c r="K1236" s="15"/>
      <c r="L1236" s="15"/>
      <c r="M1236" s="15"/>
      <c r="N1236" s="15"/>
      <c r="Z1236" s="9"/>
      <c r="AA1236" s="7"/>
    </row>
    <row r="1237" spans="10:27" x14ac:dyDescent="0.3">
      <c r="J1237" s="7"/>
      <c r="K1237" s="15"/>
      <c r="L1237" s="15"/>
      <c r="M1237" s="15"/>
      <c r="N1237" s="15"/>
      <c r="Z1237" s="9"/>
      <c r="AA1237" s="7"/>
    </row>
    <row r="1238" spans="10:27" x14ac:dyDescent="0.3">
      <c r="J1238" s="7"/>
      <c r="K1238" s="15"/>
      <c r="L1238" s="15"/>
      <c r="M1238" s="15"/>
      <c r="N1238" s="15"/>
      <c r="Z1238" s="9"/>
      <c r="AA1238" s="7"/>
    </row>
    <row r="1239" spans="10:27" x14ac:dyDescent="0.3">
      <c r="J1239" s="7"/>
      <c r="K1239" s="15"/>
      <c r="L1239" s="15"/>
      <c r="M1239" s="15"/>
      <c r="N1239" s="15"/>
      <c r="Z1239" s="9"/>
      <c r="AA1239" s="7"/>
    </row>
    <row r="1240" spans="10:27" x14ac:dyDescent="0.3">
      <c r="J1240" s="7"/>
      <c r="K1240" s="15"/>
      <c r="L1240" s="15"/>
      <c r="M1240" s="15"/>
      <c r="N1240" s="15"/>
      <c r="Z1240" s="9"/>
      <c r="AA1240" s="7"/>
    </row>
    <row r="1241" spans="10:27" x14ac:dyDescent="0.3">
      <c r="J1241" s="7"/>
      <c r="K1241" s="15"/>
      <c r="L1241" s="15"/>
      <c r="M1241" s="15"/>
      <c r="N1241" s="15"/>
      <c r="Z1241" s="9"/>
      <c r="AA1241" s="7"/>
    </row>
    <row r="1242" spans="10:27" x14ac:dyDescent="0.3">
      <c r="J1242" s="7"/>
      <c r="K1242" s="15"/>
      <c r="L1242" s="15"/>
      <c r="M1242" s="15"/>
      <c r="N1242" s="15"/>
      <c r="Z1242" s="9"/>
      <c r="AA1242" s="7"/>
    </row>
    <row r="1243" spans="10:27" x14ac:dyDescent="0.3">
      <c r="J1243" s="7"/>
      <c r="K1243" s="15"/>
      <c r="L1243" s="15"/>
      <c r="M1243" s="15"/>
      <c r="N1243" s="15"/>
      <c r="Z1243" s="9"/>
      <c r="AA1243" s="7"/>
    </row>
    <row r="1244" spans="10:27" x14ac:dyDescent="0.3">
      <c r="J1244" s="7"/>
      <c r="K1244" s="15"/>
      <c r="L1244" s="15"/>
      <c r="M1244" s="15"/>
      <c r="N1244" s="15"/>
      <c r="Z1244" s="9"/>
      <c r="AA1244" s="7"/>
    </row>
    <row r="1245" spans="10:27" x14ac:dyDescent="0.3">
      <c r="J1245" s="7"/>
      <c r="K1245" s="15"/>
      <c r="L1245" s="15"/>
      <c r="M1245" s="15"/>
      <c r="N1245" s="15"/>
      <c r="Z1245" s="9"/>
      <c r="AA1245" s="7"/>
    </row>
    <row r="1246" spans="10:27" x14ac:dyDescent="0.3">
      <c r="J1246" s="7"/>
      <c r="K1246" s="15"/>
      <c r="L1246" s="15"/>
      <c r="M1246" s="15"/>
      <c r="N1246" s="15"/>
      <c r="Z1246" s="9"/>
      <c r="AA1246" s="7"/>
    </row>
    <row r="1247" spans="10:27" x14ac:dyDescent="0.3">
      <c r="J1247" s="7"/>
      <c r="K1247" s="15"/>
      <c r="L1247" s="15"/>
      <c r="M1247" s="15"/>
      <c r="N1247" s="15"/>
      <c r="Z1247" s="9"/>
      <c r="AA1247" s="7"/>
    </row>
    <row r="1248" spans="10:27" x14ac:dyDescent="0.3">
      <c r="J1248" s="7"/>
      <c r="K1248" s="15"/>
      <c r="L1248" s="15"/>
      <c r="M1248" s="15"/>
      <c r="N1248" s="15"/>
      <c r="Z1248" s="9"/>
      <c r="AA1248" s="7"/>
    </row>
    <row r="1249" spans="10:27" x14ac:dyDescent="0.3">
      <c r="J1249" s="7"/>
      <c r="K1249" s="15"/>
      <c r="L1249" s="15"/>
      <c r="M1249" s="15"/>
      <c r="N1249" s="15"/>
      <c r="Z1249" s="9"/>
      <c r="AA1249" s="7"/>
    </row>
    <row r="1250" spans="10:27" x14ac:dyDescent="0.3">
      <c r="J1250" s="7"/>
      <c r="K1250" s="15"/>
      <c r="L1250" s="15"/>
      <c r="M1250" s="15"/>
      <c r="N1250" s="15"/>
      <c r="Z1250" s="9"/>
      <c r="AA1250" s="7"/>
    </row>
    <row r="1251" spans="10:27" x14ac:dyDescent="0.3">
      <c r="J1251" s="7"/>
      <c r="K1251" s="15"/>
      <c r="L1251" s="15"/>
      <c r="M1251" s="15"/>
      <c r="N1251" s="15"/>
      <c r="Z1251" s="9"/>
      <c r="AA1251" s="7"/>
    </row>
    <row r="1252" spans="10:27" x14ac:dyDescent="0.3">
      <c r="J1252" s="7"/>
      <c r="K1252" s="15"/>
      <c r="L1252" s="15"/>
      <c r="M1252" s="15"/>
      <c r="N1252" s="15"/>
      <c r="Z1252" s="9"/>
      <c r="AA1252" s="7"/>
    </row>
    <row r="1253" spans="10:27" x14ac:dyDescent="0.3">
      <c r="J1253" s="7"/>
      <c r="K1253" s="15"/>
      <c r="L1253" s="15"/>
      <c r="M1253" s="15"/>
      <c r="N1253" s="15"/>
      <c r="Z1253" s="9"/>
      <c r="AA1253" s="7"/>
    </row>
    <row r="1254" spans="10:27" x14ac:dyDescent="0.3">
      <c r="J1254" s="7"/>
      <c r="K1254" s="15"/>
      <c r="L1254" s="15"/>
      <c r="M1254" s="15"/>
      <c r="N1254" s="15"/>
      <c r="Z1254" s="9"/>
      <c r="AA1254" s="7"/>
    </row>
    <row r="1255" spans="10:27" x14ac:dyDescent="0.3">
      <c r="J1255" s="7"/>
      <c r="K1255" s="15"/>
      <c r="L1255" s="15"/>
      <c r="M1255" s="15"/>
      <c r="N1255" s="15"/>
      <c r="Z1255" s="9"/>
      <c r="AA1255" s="7"/>
    </row>
    <row r="1256" spans="10:27" x14ac:dyDescent="0.3">
      <c r="J1256" s="7"/>
      <c r="K1256" s="15"/>
      <c r="L1256" s="15"/>
      <c r="M1256" s="15"/>
      <c r="N1256" s="15"/>
      <c r="Z1256" s="9"/>
      <c r="AA1256" s="7"/>
    </row>
    <row r="1257" spans="10:27" x14ac:dyDescent="0.3">
      <c r="J1257" s="7"/>
      <c r="K1257" s="15"/>
      <c r="L1257" s="15"/>
      <c r="M1257" s="15"/>
      <c r="N1257" s="15"/>
      <c r="Z1257" s="9"/>
      <c r="AA1257" s="7"/>
    </row>
    <row r="1258" spans="10:27" x14ac:dyDescent="0.3">
      <c r="J1258" s="7"/>
      <c r="K1258" s="15"/>
      <c r="L1258" s="15"/>
      <c r="M1258" s="15"/>
      <c r="N1258" s="15"/>
      <c r="Z1258" s="9"/>
      <c r="AA1258" s="7"/>
    </row>
    <row r="1259" spans="10:27" x14ac:dyDescent="0.3">
      <c r="J1259" s="7"/>
      <c r="K1259" s="15"/>
      <c r="L1259" s="15"/>
      <c r="M1259" s="15"/>
      <c r="N1259" s="15"/>
      <c r="Z1259" s="9"/>
      <c r="AA1259" s="7"/>
    </row>
    <row r="1260" spans="10:27" x14ac:dyDescent="0.3">
      <c r="J1260" s="7"/>
      <c r="K1260" s="15"/>
      <c r="L1260" s="15"/>
      <c r="M1260" s="15"/>
      <c r="N1260" s="15"/>
      <c r="Z1260" s="9"/>
      <c r="AA1260" s="7"/>
    </row>
    <row r="1261" spans="10:27" x14ac:dyDescent="0.3">
      <c r="J1261" s="7"/>
      <c r="K1261" s="15"/>
      <c r="L1261" s="15"/>
      <c r="M1261" s="15"/>
      <c r="N1261" s="15"/>
      <c r="Z1261" s="9"/>
      <c r="AA1261" s="7"/>
    </row>
    <row r="1262" spans="10:27" x14ac:dyDescent="0.3">
      <c r="J1262" s="7"/>
      <c r="K1262" s="15"/>
      <c r="L1262" s="15"/>
      <c r="M1262" s="15"/>
      <c r="N1262" s="15"/>
      <c r="Z1262" s="9"/>
      <c r="AA1262" s="7"/>
    </row>
    <row r="1263" spans="10:27" x14ac:dyDescent="0.3">
      <c r="J1263" s="7"/>
      <c r="K1263" s="15"/>
      <c r="L1263" s="15"/>
      <c r="M1263" s="15"/>
      <c r="N1263" s="15"/>
      <c r="Z1263" s="9"/>
      <c r="AA1263" s="7"/>
    </row>
    <row r="1264" spans="10:27" x14ac:dyDescent="0.3">
      <c r="J1264" s="7"/>
      <c r="K1264" s="15"/>
      <c r="L1264" s="15"/>
      <c r="M1264" s="15"/>
      <c r="N1264" s="15"/>
      <c r="Z1264" s="9"/>
      <c r="AA1264" s="7"/>
    </row>
    <row r="1265" spans="10:27" x14ac:dyDescent="0.3">
      <c r="J1265" s="7"/>
      <c r="K1265" s="15"/>
      <c r="L1265" s="15"/>
      <c r="M1265" s="15"/>
      <c r="N1265" s="15"/>
      <c r="Z1265" s="9"/>
      <c r="AA1265" s="7"/>
    </row>
    <row r="1266" spans="10:27" x14ac:dyDescent="0.3">
      <c r="J1266" s="7"/>
      <c r="K1266" s="15"/>
      <c r="L1266" s="15"/>
      <c r="M1266" s="15"/>
      <c r="N1266" s="15"/>
      <c r="Z1266" s="9"/>
      <c r="AA1266" s="7"/>
    </row>
    <row r="1267" spans="10:27" x14ac:dyDescent="0.3">
      <c r="J1267" s="7"/>
      <c r="K1267" s="15"/>
      <c r="L1267" s="15"/>
      <c r="M1267" s="15"/>
      <c r="N1267" s="15"/>
      <c r="Z1267" s="9"/>
      <c r="AA1267" s="7"/>
    </row>
    <row r="1268" spans="10:27" x14ac:dyDescent="0.3">
      <c r="J1268" s="7"/>
      <c r="K1268" s="15"/>
      <c r="L1268" s="15"/>
      <c r="M1268" s="15"/>
      <c r="N1268" s="15"/>
      <c r="Z1268" s="9"/>
      <c r="AA1268" s="7"/>
    </row>
    <row r="1269" spans="10:27" x14ac:dyDescent="0.3">
      <c r="J1269" s="7"/>
      <c r="K1269" s="15"/>
      <c r="L1269" s="15"/>
      <c r="M1269" s="15"/>
      <c r="N1269" s="15"/>
      <c r="Z1269" s="9"/>
      <c r="AA1269" s="7"/>
    </row>
    <row r="1270" spans="10:27" x14ac:dyDescent="0.3">
      <c r="J1270" s="7"/>
      <c r="K1270" s="15"/>
      <c r="L1270" s="15"/>
      <c r="M1270" s="15"/>
      <c r="N1270" s="15"/>
      <c r="Z1270" s="9"/>
      <c r="AA1270" s="7"/>
    </row>
    <row r="1271" spans="10:27" x14ac:dyDescent="0.3">
      <c r="J1271" s="7"/>
      <c r="K1271" s="15"/>
      <c r="L1271" s="15"/>
      <c r="M1271" s="15"/>
      <c r="N1271" s="15"/>
      <c r="Z1271" s="9"/>
      <c r="AA1271" s="7"/>
    </row>
    <row r="1272" spans="10:27" x14ac:dyDescent="0.3">
      <c r="J1272" s="7"/>
      <c r="K1272" s="15"/>
      <c r="L1272" s="15"/>
      <c r="M1272" s="15"/>
      <c r="N1272" s="15"/>
      <c r="Z1272" s="9"/>
      <c r="AA1272" s="7"/>
    </row>
    <row r="1273" spans="10:27" x14ac:dyDescent="0.3">
      <c r="J1273" s="7"/>
      <c r="K1273" s="15"/>
      <c r="L1273" s="15"/>
      <c r="M1273" s="15"/>
      <c r="N1273" s="15"/>
      <c r="Z1273" s="9"/>
      <c r="AA1273" s="7"/>
    </row>
    <row r="1274" spans="10:27" x14ac:dyDescent="0.3">
      <c r="J1274" s="7"/>
      <c r="K1274" s="15"/>
      <c r="L1274" s="15"/>
      <c r="M1274" s="15"/>
      <c r="N1274" s="15"/>
      <c r="Z1274" s="9"/>
      <c r="AA1274" s="7"/>
    </row>
    <row r="1275" spans="10:27" x14ac:dyDescent="0.3">
      <c r="J1275" s="7"/>
      <c r="K1275" s="15"/>
      <c r="L1275" s="15"/>
      <c r="M1275" s="15"/>
      <c r="N1275" s="15"/>
      <c r="Z1275" s="9"/>
      <c r="AA1275" s="7"/>
    </row>
    <row r="1276" spans="10:27" x14ac:dyDescent="0.3">
      <c r="J1276" s="7"/>
      <c r="K1276" s="15"/>
      <c r="L1276" s="15"/>
      <c r="M1276" s="15"/>
      <c r="N1276" s="15"/>
      <c r="Z1276" s="9"/>
      <c r="AA1276" s="7"/>
    </row>
    <row r="1277" spans="10:27" x14ac:dyDescent="0.3">
      <c r="J1277" s="7"/>
      <c r="K1277" s="15"/>
      <c r="L1277" s="15"/>
      <c r="M1277" s="15"/>
      <c r="N1277" s="15"/>
      <c r="Z1277" s="9"/>
      <c r="AA1277" s="7"/>
    </row>
    <row r="1278" spans="10:27" x14ac:dyDescent="0.3">
      <c r="J1278" s="7"/>
      <c r="K1278" s="15"/>
      <c r="L1278" s="15"/>
      <c r="M1278" s="15"/>
      <c r="N1278" s="15"/>
      <c r="Z1278" s="9"/>
      <c r="AA1278" s="7"/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2"/>
  <sheetViews>
    <sheetView tabSelected="1" workbookViewId="0">
      <selection activeCell="I1" sqref="I1"/>
    </sheetView>
  </sheetViews>
  <sheetFormatPr baseColWidth="10" defaultRowHeight="14.4" x14ac:dyDescent="0.3"/>
  <cols>
    <col min="1" max="1" width="18.109375" customWidth="1"/>
    <col min="2" max="2" width="18.77734375" bestFit="1" customWidth="1"/>
    <col min="3" max="6" width="18.109375" customWidth="1"/>
  </cols>
  <sheetData>
    <row r="1" spans="1:10" x14ac:dyDescent="0.3">
      <c r="A1" t="s">
        <v>65</v>
      </c>
    </row>
    <row r="3" spans="1:10" x14ac:dyDescent="0.3">
      <c r="B3" t="s">
        <v>66</v>
      </c>
      <c r="C3" t="s">
        <v>67</v>
      </c>
    </row>
    <row r="4" spans="1:10" x14ac:dyDescent="0.3">
      <c r="A4" t="s">
        <v>68</v>
      </c>
      <c r="B4" s="13">
        <f>-34-(40/60)-(20/3600)</f>
        <v>-34.672222222222217</v>
      </c>
      <c r="C4" s="13">
        <f>+B4*PI()/180</f>
        <v>-0.60514443676092267</v>
      </c>
    </row>
    <row r="6" spans="1:10" s="2" customFormat="1" ht="57.6" x14ac:dyDescent="0.3">
      <c r="A6" s="2" t="s">
        <v>69</v>
      </c>
      <c r="B6" s="2" t="s">
        <v>70</v>
      </c>
      <c r="C6" s="2" t="s">
        <v>71</v>
      </c>
      <c r="D6" s="2" t="s">
        <v>72</v>
      </c>
      <c r="E6" s="2" t="s">
        <v>73</v>
      </c>
      <c r="F6" s="2" t="s">
        <v>74</v>
      </c>
    </row>
    <row r="7" spans="1:10" x14ac:dyDescent="0.3">
      <c r="A7">
        <v>1</v>
      </c>
      <c r="B7" s="13">
        <f>1+0.033*COS(2*PI()/365*A7)</f>
        <v>1.0329951106939008</v>
      </c>
      <c r="C7" s="13">
        <f>0.409*SIN(2*PI()/365*A7-1.39)</f>
        <v>-0.40100809259462372</v>
      </c>
      <c r="D7" s="13">
        <f>+ACOS(-TAN($C$4)*TAN(C7))</f>
        <v>1.8684470710899665</v>
      </c>
      <c r="E7" s="4">
        <f>24*60/PI()*0.082*B7*(D7*SIN($C$4)*SIN(C7)+COS($C$4)*COS(C7)*SIN(D7))</f>
        <v>44.214872553036685</v>
      </c>
      <c r="F7" s="4">
        <f>24/PI()*D7</f>
        <v>14.273884188938023</v>
      </c>
      <c r="H7" s="1">
        <v>44562</v>
      </c>
    </row>
    <row r="8" spans="1:10" x14ac:dyDescent="0.3">
      <c r="A8">
        <f>+A7+1</f>
        <v>2</v>
      </c>
      <c r="B8" s="13">
        <f t="shared" ref="B8:B71" si="0">1+0.033*COS(2*PI()/365*A8)</f>
        <v>1.0329804442244102</v>
      </c>
      <c r="C8" s="13">
        <f t="shared" ref="C8:C71" si="1">0.409*SIN(2*PI()/365*A8-1.39)</f>
        <v>-0.39956372457913614</v>
      </c>
      <c r="D8" s="13">
        <f t="shared" ref="D8:D71" si="2">+ACOS(-TAN($C$4)*TAN(C8))</f>
        <v>1.8672151544271987</v>
      </c>
      <c r="E8" s="4">
        <f t="shared" ref="E8:E71" si="3">24*60/PI()*0.082*B8*(D8*SIN($C$4)*SIN(C8)+COS($C$4)*COS(C8)*SIN(D8))</f>
        <v>44.176552810708898</v>
      </c>
      <c r="F8" s="4">
        <f t="shared" ref="F8:F71" si="4">24/PI()*D8</f>
        <v>14.264473038872897</v>
      </c>
      <c r="H8" s="1">
        <v>44563</v>
      </c>
    </row>
    <row r="9" spans="1:10" x14ac:dyDescent="0.3">
      <c r="A9">
        <f t="shared" ref="A9:A72" si="5">+A8+1</f>
        <v>3</v>
      </c>
      <c r="B9" s="13">
        <f t="shared" si="0"/>
        <v>1.0329560049375197</v>
      </c>
      <c r="C9" s="13">
        <f t="shared" si="1"/>
        <v>-0.39800095720876433</v>
      </c>
      <c r="D9" s="13">
        <f t="shared" si="2"/>
        <v>1.8658844658034497</v>
      </c>
      <c r="E9" s="4">
        <f t="shared" si="3"/>
        <v>44.134671103418476</v>
      </c>
      <c r="F9" s="4">
        <f t="shared" si="4"/>
        <v>14.254307326607979</v>
      </c>
      <c r="H9" s="1">
        <v>44564</v>
      </c>
    </row>
    <row r="10" spans="1:10" x14ac:dyDescent="0.3">
      <c r="A10">
        <f t="shared" si="5"/>
        <v>4</v>
      </c>
      <c r="B10" s="13">
        <f t="shared" si="0"/>
        <v>1.0329218000751172</v>
      </c>
      <c r="C10" s="13">
        <f t="shared" si="1"/>
        <v>-0.39632025356520739</v>
      </c>
      <c r="D10" s="13">
        <f t="shared" si="2"/>
        <v>1.8644559041817224</v>
      </c>
      <c r="E10" s="4">
        <f t="shared" si="3"/>
        <v>44.089228049620466</v>
      </c>
      <c r="F10" s="4">
        <f t="shared" si="4"/>
        <v>14.243393919714734</v>
      </c>
      <c r="H10" s="1">
        <v>44565</v>
      </c>
      <c r="I10" s="1"/>
    </row>
    <row r="11" spans="1:10" x14ac:dyDescent="0.3">
      <c r="A11">
        <f t="shared" si="5"/>
        <v>5</v>
      </c>
      <c r="B11" s="13">
        <f t="shared" si="0"/>
        <v>1.032877839772842</v>
      </c>
      <c r="C11" s="13">
        <f t="shared" si="1"/>
        <v>-0.3945221116772275</v>
      </c>
      <c r="D11" s="13">
        <f t="shared" si="2"/>
        <v>1.8629304271242777</v>
      </c>
      <c r="E11" s="4">
        <f t="shared" si="3"/>
        <v>44.040224557769406</v>
      </c>
      <c r="F11" s="4">
        <f t="shared" si="4"/>
        <v>14.231740133429986</v>
      </c>
      <c r="H11" s="1">
        <v>44566</v>
      </c>
      <c r="I11" s="1"/>
      <c r="J11" s="14"/>
    </row>
    <row r="12" spans="1:10" x14ac:dyDescent="0.3">
      <c r="A12">
        <f t="shared" si="5"/>
        <v>6</v>
      </c>
      <c r="B12" s="13">
        <f t="shared" si="0"/>
        <v>1.0328241370570801</v>
      </c>
      <c r="C12" s="13">
        <f t="shared" si="1"/>
        <v>-0.39260706437307313</v>
      </c>
      <c r="D12" s="13">
        <f t="shared" si="2"/>
        <v>1.8613090486194503</v>
      </c>
      <c r="E12" s="4">
        <f t="shared" si="3"/>
        <v>43.987661841731772</v>
      </c>
      <c r="F12" s="4">
        <f t="shared" si="4"/>
        <v>14.219353714054007</v>
      </c>
      <c r="H12" s="1">
        <v>44567</v>
      </c>
      <c r="I12" s="1"/>
      <c r="J12" s="14"/>
    </row>
    <row r="13" spans="1:10" x14ac:dyDescent="0.3">
      <c r="A13">
        <f t="shared" si="5"/>
        <v>7</v>
      </c>
      <c r="B13" s="13">
        <f t="shared" si="0"/>
        <v>1.0327607078411054</v>
      </c>
      <c r="C13" s="13">
        <f t="shared" si="1"/>
        <v>-0.39057567912259061</v>
      </c>
      <c r="D13" s="13">
        <f t="shared" si="2"/>
        <v>1.8595928368097867</v>
      </c>
      <c r="E13" s="4">
        <f t="shared" si="3"/>
        <v>43.931541437324597</v>
      </c>
      <c r="F13" s="4">
        <f>24/PI()*D13</f>
        <v>14.206242821594776</v>
      </c>
      <c r="H13" s="1">
        <v>44568</v>
      </c>
    </row>
    <row r="14" spans="1:10" x14ac:dyDescent="0.3">
      <c r="A14">
        <f t="shared" si="5"/>
        <v>8</v>
      </c>
      <c r="B14" s="13">
        <f t="shared" si="0"/>
        <v>1.0326875709203633</v>
      </c>
      <c r="C14" s="13">
        <f t="shared" si="1"/>
        <v>-0.38842855786907049</v>
      </c>
      <c r="D14" s="13">
        <f t="shared" si="2"/>
        <v>1.8577829116316238</v>
      </c>
      <c r="E14" s="4">
        <f t="shared" si="3"/>
        <v>43.871865219992884</v>
      </c>
      <c r="F14" s="4">
        <f>24/PI()*D14</f>
        <v>14.192416011735682</v>
      </c>
      <c r="H14" s="1">
        <v>44569</v>
      </c>
    </row>
    <row r="15" spans="1:10" x14ac:dyDescent="0.3">
      <c r="A15">
        <f t="shared" si="5"/>
        <v>9</v>
      </c>
      <c r="B15" s="13">
        <f t="shared" si="0"/>
        <v>1.032604747966902</v>
      </c>
      <c r="C15" s="13">
        <f t="shared" si="1"/>
        <v>-0.38616633685087898</v>
      </c>
      <c r="D15" s="13">
        <f t="shared" si="2"/>
        <v>1.8558804423764366</v>
      </c>
      <c r="E15" s="4">
        <f t="shared" si="3"/>
        <v>43.808635423636879</v>
      </c>
      <c r="F15" s="4">
        <f t="shared" si="4"/>
        <v>14.177882217205598</v>
      </c>
      <c r="H15" s="1">
        <v>44570</v>
      </c>
    </row>
    <row r="16" spans="1:10" x14ac:dyDescent="0.3">
      <c r="A16">
        <f t="shared" si="5"/>
        <v>10</v>
      </c>
      <c r="B16" s="13">
        <f t="shared" si="0"/>
        <v>1.03251226352295</v>
      </c>
      <c r="C16" s="13">
        <f t="shared" si="1"/>
        <v>-0.38378968641292643</v>
      </c>
      <c r="D16" s="13">
        <f t="shared" si="2"/>
        <v>1.8538866451844063</v>
      </c>
      <c r="E16" s="4">
        <f t="shared" si="3"/>
        <v>43.741854660597099</v>
      </c>
      <c r="F16" s="4">
        <f t="shared" si="4"/>
        <v>14.162650728631149</v>
      </c>
      <c r="H16" s="1">
        <v>44571</v>
      </c>
    </row>
    <row r="17" spans="1:8" x14ac:dyDescent="0.3">
      <c r="A17">
        <f t="shared" si="5"/>
        <v>11</v>
      </c>
      <c r="B17" s="13">
        <f t="shared" si="0"/>
        <v>1.032410144993644</v>
      </c>
      <c r="C17" s="13">
        <f t="shared" si="1"/>
        <v>-0.38129931080802987</v>
      </c>
      <c r="D17" s="13">
        <f t="shared" si="2"/>
        <v>1.8518027804807322</v>
      </c>
      <c r="E17" s="4">
        <f t="shared" si="3"/>
        <v>43.671525942801814</v>
      </c>
      <c r="F17" s="4">
        <f t="shared" si="4"/>
        <v>14.146731174951576</v>
      </c>
      <c r="H17" s="1">
        <v>44572</v>
      </c>
    </row>
    <row r="18" spans="1:8" x14ac:dyDescent="0.3">
      <c r="A18">
        <f t="shared" si="5"/>
        <v>12</v>
      </c>
      <c r="B18" s="13">
        <f t="shared" si="0"/>
        <v>1.0322984226389083</v>
      </c>
      <c r="C18" s="13">
        <f t="shared" si="1"/>
        <v>-0.37869594798822787</v>
      </c>
      <c r="D18" s="13">
        <f t="shared" si="2"/>
        <v>1.8496301503652042</v>
      </c>
      <c r="E18" s="4">
        <f t="shared" si="3"/>
        <v>43.597652704078421</v>
      </c>
      <c r="F18" s="4">
        <f t="shared" si="4"/>
        <v>14.130133503476538</v>
      </c>
      <c r="H18" s="1">
        <v>44573</v>
      </c>
    </row>
    <row r="19" spans="1:8" x14ac:dyDescent="0.3">
      <c r="A19">
        <f t="shared" si="5"/>
        <v>13</v>
      </c>
      <c r="B19" s="13">
        <f t="shared" si="0"/>
        <v>1.0321771295644875</v>
      </c>
      <c r="C19" s="13">
        <f t="shared" si="1"/>
        <v>-0.37598036938610901</v>
      </c>
      <c r="D19" s="13">
        <f t="shared" si="2"/>
        <v>1.8473700959654866</v>
      </c>
      <c r="E19" s="4">
        <f t="shared" si="3"/>
        <v>43.520238823625753</v>
      </c>
      <c r="F19" s="4">
        <f t="shared" si="4"/>
        <v>14.112867959666699</v>
      </c>
      <c r="H19" s="1">
        <v>44574</v>
      </c>
    </row>
    <row r="20" spans="1:8" x14ac:dyDescent="0.3">
      <c r="A20">
        <f t="shared" si="5"/>
        <v>14</v>
      </c>
      <c r="B20" s="13">
        <f t="shared" si="0"/>
        <v>1.0320463017121373</v>
      </c>
      <c r="C20" s="13">
        <f t="shared" si="1"/>
        <v>-0.37315337968622003</v>
      </c>
      <c r="D20" s="13">
        <f t="shared" si="2"/>
        <v>1.8450239947644387</v>
      </c>
      <c r="E20" s="4">
        <f t="shared" si="3"/>
        <v>43.439288650639973</v>
      </c>
      <c r="F20" s="4">
        <f t="shared" si="4"/>
        <v>14.094945066715951</v>
      </c>
      <c r="H20" s="1">
        <v>44575</v>
      </c>
    </row>
    <row r="21" spans="1:8" x14ac:dyDescent="0.3">
      <c r="A21">
        <f t="shared" si="5"/>
        <v>15</v>
      </c>
      <c r="B21" s="13">
        <f t="shared" si="0"/>
        <v>1.0319059778489741</v>
      </c>
      <c r="C21" s="13">
        <f t="shared" si="1"/>
        <v>-0.37021581658662056</v>
      </c>
      <c r="D21" s="13">
        <f t="shared" si="2"/>
        <v>1.8425932579116069</v>
      </c>
      <c r="E21" s="4">
        <f t="shared" si="3"/>
        <v>43.35480703008232</v>
      </c>
      <c r="F21" s="4">
        <f t="shared" si="4"/>
        <v>14.076375605012727</v>
      </c>
      <c r="H21" s="1">
        <v>44576</v>
      </c>
    </row>
    <row r="22" spans="1:8" x14ac:dyDescent="0.3">
      <c r="A22">
        <f t="shared" si="5"/>
        <v>16</v>
      </c>
      <c r="B22" s="13">
        <f t="shared" si="0"/>
        <v>1.031756199555987</v>
      </c>
      <c r="C22" s="13">
        <f t="shared" si="1"/>
        <v>-0.36716855055065478</v>
      </c>
      <c r="D22" s="13">
        <f t="shared" si="2"/>
        <v>1.8400793275287846</v>
      </c>
      <c r="E22" s="4">
        <f t="shared" si="3"/>
        <v>43.266799329571498</v>
      </c>
      <c r="F22" s="4">
        <f t="shared" si="4"/>
        <v>14.057170591556003</v>
      </c>
      <c r="H22" s="1">
        <v>44577</v>
      </c>
    </row>
    <row r="23" spans="1:8" x14ac:dyDescent="0.3">
      <c r="A23">
        <f t="shared" si="5"/>
        <v>17</v>
      </c>
      <c r="B23" s="13">
        <f t="shared" si="0"/>
        <v>1.0315970112157162</v>
      </c>
      <c r="C23" s="13">
        <f t="shared" si="1"/>
        <v>-0.36401248454901453</v>
      </c>
      <c r="D23" s="13">
        <f t="shared" si="2"/>
        <v>1.8374836740192519</v>
      </c>
      <c r="E23" s="4">
        <f t="shared" si="3"/>
        <v>43.175271467378188</v>
      </c>
      <c r="F23" s="4">
        <f t="shared" si="4"/>
        <v>14.037341259399399</v>
      </c>
      <c r="H23" s="1">
        <v>44578</v>
      </c>
    </row>
    <row r="24" spans="1:8" x14ac:dyDescent="0.3">
      <c r="A24">
        <f t="shared" si="5"/>
        <v>18</v>
      </c>
      <c r="B24" s="13">
        <f t="shared" si="0"/>
        <v>1.031428459999103</v>
      </c>
      <c r="C24" s="13">
        <f t="shared" si="1"/>
        <v>-0.36074855379216958</v>
      </c>
      <c r="D24" s="13">
        <f t="shared" si="2"/>
        <v>1.8348077933899631</v>
      </c>
      <c r="E24" s="4">
        <f t="shared" si="3"/>
        <v>43.080229941494018</v>
      </c>
      <c r="F24" s="4">
        <f t="shared" si="4"/>
        <v>14.016899037194191</v>
      </c>
      <c r="H24" s="1">
        <v>44579</v>
      </c>
    </row>
    <row r="25" spans="1:8" x14ac:dyDescent="0.3">
      <c r="A25">
        <f t="shared" si="5"/>
        <v>19</v>
      </c>
      <c r="B25" s="13">
        <f t="shared" si="0"/>
        <v>1.0312505958515106</v>
      </c>
      <c r="C25" s="13">
        <f t="shared" si="1"/>
        <v>-0.35737772545324453</v>
      </c>
      <c r="D25" s="13">
        <f t="shared" si="2"/>
        <v>1.832053204595578</v>
      </c>
      <c r="E25" s="4">
        <f t="shared" si="3"/>
        <v>42.98168185974091</v>
      </c>
      <c r="F25" s="4">
        <f t="shared" si="4"/>
        <v>13.995855528899217</v>
      </c>
      <c r="H25" s="1">
        <v>44580</v>
      </c>
    </row>
    <row r="26" spans="1:8" x14ac:dyDescent="0.3">
      <c r="A26">
        <f t="shared" si="5"/>
        <v>20</v>
      </c>
      <c r="B26" s="13">
        <f t="shared" si="0"/>
        <v>1.0310634714779239</v>
      </c>
      <c r="C26" s="13">
        <f t="shared" si="1"/>
        <v>-0.35390099838142475</v>
      </c>
      <c r="D26" s="13">
        <f t="shared" si="2"/>
        <v>1.8292214469128245</v>
      </c>
      <c r="E26" s="4">
        <f t="shared" si="3"/>
        <v>42.87963497088122</v>
      </c>
      <c r="F26" s="4">
        <f t="shared" si="4"/>
        <v>13.974222493722481</v>
      </c>
      <c r="H26" s="1">
        <v>44581</v>
      </c>
    </row>
    <row r="27" spans="1:8" x14ac:dyDescent="0.3">
      <c r="A27">
        <f t="shared" si="5"/>
        <v>21</v>
      </c>
      <c r="B27" s="13">
        <f t="shared" si="0"/>
        <v>1.0308671423273339</v>
      </c>
      <c r="C27" s="13">
        <f t="shared" si="1"/>
        <v>-0.35031940280597534</v>
      </c>
      <c r="D27" s="13">
        <f t="shared" si="2"/>
        <v>1.8263140773532349</v>
      </c>
      <c r="E27" s="4">
        <f t="shared" si="3"/>
        <v>42.774097696682986</v>
      </c>
      <c r="F27" s="4">
        <f t="shared" si="4"/>
        <v>13.952011826355909</v>
      </c>
      <c r="H27" s="1">
        <v>44582</v>
      </c>
    </row>
    <row r="28" spans="1:8" x14ac:dyDescent="0.3">
      <c r="A28">
        <f t="shared" si="5"/>
        <v>22</v>
      </c>
      <c r="B28" s="13">
        <f t="shared" si="0"/>
        <v>1.0306616665763046</v>
      </c>
      <c r="C28" s="13">
        <f t="shared" si="1"/>
        <v>-0.34663400003096273</v>
      </c>
      <c r="D28" s="13">
        <f t="shared" si="2"/>
        <v>1.8233326681218238</v>
      </c>
      <c r="E28" s="4">
        <f t="shared" si="3"/>
        <v>42.665079164888404</v>
      </c>
      <c r="F28" s="4">
        <f t="shared" si="4"/>
        <v>13.929235537561082</v>
      </c>
      <c r="H28" s="1">
        <v>44583</v>
      </c>
    </row>
    <row r="29" spans="1:8" x14ac:dyDescent="0.3">
      <c r="A29">
        <f t="shared" si="5"/>
        <v>23</v>
      </c>
      <c r="B29" s="13">
        <f t="shared" si="0"/>
        <v>1.0304471051117361</v>
      </c>
      <c r="C29" s="13">
        <f t="shared" si="1"/>
        <v>-0.3428458821207665</v>
      </c>
      <c r="D29" s="13">
        <f t="shared" si="2"/>
        <v>1.8202788041287963</v>
      </c>
      <c r="E29" s="4">
        <f t="shared" si="3"/>
        <v>42.552589243027384</v>
      </c>
      <c r="F29" s="4">
        <f t="shared" si="4"/>
        <v>13.90590573516009</v>
      </c>
      <c r="H29" s="1">
        <v>44584</v>
      </c>
    </row>
    <row r="30" spans="1:8" x14ac:dyDescent="0.3">
      <c r="A30">
        <f t="shared" si="5"/>
        <v>24</v>
      </c>
      <c r="B30" s="13">
        <f t="shared" si="0"/>
        <v>1.0302235215128204</v>
      </c>
      <c r="C30" s="13">
        <f t="shared" si="1"/>
        <v>-0.33895617157647767</v>
      </c>
      <c r="D30" s="13">
        <f t="shared" si="2"/>
        <v>1.8171540805608595</v>
      </c>
      <c r="E30" s="4">
        <f t="shared" si="3"/>
        <v>42.436638573012566</v>
      </c>
      <c r="F30" s="4">
        <f t="shared" si="4"/>
        <v>13.882034605481712</v>
      </c>
      <c r="H30" s="1">
        <v>44585</v>
      </c>
    </row>
    <row r="31" spans="1:8" x14ac:dyDescent="0.3">
      <c r="A31">
        <f t="shared" si="5"/>
        <v>25</v>
      </c>
      <c r="B31" s="13">
        <f t="shared" si="0"/>
        <v>1.0299909820322035</v>
      </c>
      <c r="C31" s="13">
        <f t="shared" si="1"/>
        <v>-0.33496602100327749</v>
      </c>
      <c r="D31" s="13">
        <f t="shared" si="2"/>
        <v>1.8139601005181978</v>
      </c>
      <c r="E31" s="4">
        <f t="shared" si="3"/>
        <v>42.317238606445365</v>
      </c>
      <c r="F31" s="4">
        <f t="shared" si="4"/>
        <v>13.85763439530924</v>
      </c>
      <c r="H31" s="1">
        <v>44586</v>
      </c>
    </row>
    <row r="32" spans="1:8" x14ac:dyDescent="0.3">
      <c r="A32">
        <f t="shared" si="5"/>
        <v>26</v>
      </c>
      <c r="B32" s="13">
        <f t="shared" si="0"/>
        <v>1.0297495555763523</v>
      </c>
      <c r="C32" s="13">
        <f t="shared" si="1"/>
        <v>-0.33087661276889524</v>
      </c>
      <c r="D32" s="13">
        <f t="shared" si="2"/>
        <v>1.8106984727226401</v>
      </c>
      <c r="E32" s="4">
        <f t="shared" si="3"/>
        <v>42.194401640557253</v>
      </c>
      <c r="F32" s="4">
        <f t="shared" si="4"/>
        <v>13.832717394372171</v>
      </c>
      <c r="H32" s="1">
        <v>44587</v>
      </c>
    </row>
    <row r="33" spans="1:8" x14ac:dyDescent="0.3">
      <c r="A33">
        <f t="shared" si="5"/>
        <v>27</v>
      </c>
      <c r="B33" s="13">
        <f t="shared" si="0"/>
        <v>1.0294993136851356</v>
      </c>
      <c r="C33" s="13">
        <f t="shared" si="1"/>
        <v>-0.32668915865324738</v>
      </c>
      <c r="D33" s="13">
        <f t="shared" si="2"/>
        <v>1.8073708093020253</v>
      </c>
      <c r="E33" s="4">
        <f t="shared" si="3"/>
        <v>42.06814085470473</v>
      </c>
      <c r="F33" s="4">
        <f t="shared" si="4"/>
        <v>13.807295918419999</v>
      </c>
      <c r="H33" s="1">
        <v>44588</v>
      </c>
    </row>
    <row r="34" spans="1:8" x14ac:dyDescent="0.3">
      <c r="A34">
        <f t="shared" si="5"/>
        <v>28</v>
      </c>
      <c r="B34" s="13">
        <f t="shared" si="0"/>
        <v>1.0292403305106266</v>
      </c>
      <c r="C34" s="13">
        <f t="shared" si="1"/>
        <v>-0.32240489948936107</v>
      </c>
      <c r="D34" s="13">
        <f t="shared" si="2"/>
        <v>1.8039787236552371</v>
      </c>
      <c r="E34" s="4">
        <f t="shared" si="3"/>
        <v>41.938470347330664</v>
      </c>
      <c r="F34" s="4">
        <f t="shared" si="4"/>
        <v>13.781382292912284</v>
      </c>
      <c r="H34" s="1">
        <v>44589</v>
      </c>
    </row>
    <row r="35" spans="1:8" x14ac:dyDescent="0.3">
      <c r="A35">
        <f t="shared" si="5"/>
        <v>29</v>
      </c>
      <c r="B35" s="13">
        <f t="shared" si="0"/>
        <v>1.0289726827951293</v>
      </c>
      <c r="C35" s="13">
        <f t="shared" si="1"/>
        <v>-0.31802510479568846</v>
      </c>
      <c r="D35" s="13">
        <f t="shared" si="2"/>
        <v>1.8005238284018603</v>
      </c>
      <c r="E35" s="4">
        <f t="shared" si="3"/>
        <v>41.80540517329986</v>
      </c>
      <c r="F35" s="4">
        <f t="shared" si="4"/>
        <v>13.754988837355182</v>
      </c>
      <c r="H35" s="1">
        <v>44590</v>
      </c>
    </row>
    <row r="36" spans="1:8" x14ac:dyDescent="0.3">
      <c r="A36">
        <f t="shared" si="5"/>
        <v>30</v>
      </c>
      <c r="B36" s="13">
        <f t="shared" si="0"/>
        <v>1.0286964498484381</v>
      </c>
      <c r="C36" s="13">
        <f t="shared" si="1"/>
        <v>-0.31355107239992103</v>
      </c>
      <c r="D36" s="13">
        <f t="shared" si="2"/>
        <v>1.7970077334198888</v>
      </c>
      <c r="E36" s="4">
        <f t="shared" si="3"/>
        <v>41.66896138151106</v>
      </c>
      <c r="F36" s="4">
        <f t="shared" si="4"/>
        <v>13.728127850310635</v>
      </c>
      <c r="H36" s="1">
        <v>44591</v>
      </c>
    </row>
    <row r="37" spans="1:8" x14ac:dyDescent="0.3">
      <c r="A37">
        <f t="shared" si="5"/>
        <v>31</v>
      </c>
      <c r="B37" s="13">
        <f t="shared" si="0"/>
        <v>1.0284117135243369</v>
      </c>
      <c r="C37" s="13">
        <f t="shared" si="1"/>
        <v>-0.30898412805441511</v>
      </c>
      <c r="D37" s="13">
        <f t="shared" si="2"/>
        <v>1.7934320439744189</v>
      </c>
      <c r="E37" s="4">
        <f t="shared" si="3"/>
        <v>41.529156052683732</v>
      </c>
      <c r="F37" s="4">
        <f t="shared" si="4"/>
        <v>13.700811595100648</v>
      </c>
      <c r="H37" s="1">
        <v>44592</v>
      </c>
    </row>
    <row r="38" spans="1:8" x14ac:dyDescent="0.3">
      <c r="A38">
        <f t="shared" si="5"/>
        <v>32</v>
      </c>
      <c r="B38" s="13">
        <f t="shared" si="0"/>
        <v>1.0281185581963432</v>
      </c>
      <c r="C38" s="13">
        <f t="shared" si="1"/>
        <v>-0.30432562504334304</v>
      </c>
      <c r="D38" s="13">
        <f t="shared" si="2"/>
        <v>1.7897983589397568</v>
      </c>
      <c r="E38" s="4">
        <f t="shared" si="3"/>
        <v>41.386007337213151</v>
      </c>
      <c r="F38" s="4">
        <f t="shared" si="4"/>
        <v>13.673052286225184</v>
      </c>
      <c r="H38" s="1">
        <v>44593</v>
      </c>
    </row>
    <row r="39" spans="1:8" x14ac:dyDescent="0.3">
      <c r="A39">
        <f t="shared" si="5"/>
        <v>33</v>
      </c>
      <c r="B39" s="13">
        <f t="shared" si="0"/>
        <v>1.0278170707327079</v>
      </c>
      <c r="C39" s="13">
        <f t="shared" si="1"/>
        <v>-0.2995769437816857</v>
      </c>
      <c r="D39" s="13">
        <f t="shared" si="2"/>
        <v>1.786108269116907</v>
      </c>
      <c r="E39" s="4">
        <f t="shared" si="3"/>
        <v>41.239534492983488</v>
      </c>
      <c r="F39" s="4">
        <f t="shared" si="4"/>
        <v>13.644862076508721</v>
      </c>
      <c r="H39" s="1">
        <v>44594</v>
      </c>
    </row>
    <row r="40" spans="1:8" x14ac:dyDescent="0.3">
      <c r="A40">
        <f t="shared" si="5"/>
        <v>34</v>
      </c>
      <c r="B40" s="13">
        <f t="shared" si="0"/>
        <v>1.0275073404706727</v>
      </c>
      <c r="C40" s="13">
        <f t="shared" si="1"/>
        <v>-0.29473949140618588</v>
      </c>
      <c r="D40" s="13">
        <f t="shared" si="2"/>
        <v>1.7823633556479417</v>
      </c>
      <c r="E40" s="4">
        <f t="shared" si="3"/>
        <v>41.089757923025253</v>
      </c>
      <c r="F40" s="4">
        <f t="shared" si="4"/>
        <v>13.616253044986934</v>
      </c>
      <c r="H40" s="1">
        <v>44595</v>
      </c>
    </row>
    <row r="41" spans="1:8" x14ac:dyDescent="0.3">
      <c r="A41">
        <f t="shared" si="5"/>
        <v>35</v>
      </c>
      <c r="B41" s="13">
        <f t="shared" si="0"/>
        <v>1.0271894591899993</v>
      </c>
      <c r="C41" s="13">
        <f t="shared" si="1"/>
        <v>-0.28981470135838328</v>
      </c>
      <c r="D41" s="13">
        <f t="shared" si="2"/>
        <v>1.7785651885283185</v>
      </c>
      <c r="E41" s="4">
        <f t="shared" si="3"/>
        <v>40.936699212900109</v>
      </c>
      <c r="F41" s="4">
        <f t="shared" si="4"/>
        <v>13.58723718554163</v>
      </c>
      <c r="H41" s="1">
        <v>44596</v>
      </c>
    </row>
    <row r="42" spans="1:8" x14ac:dyDescent="0.3">
      <c r="A42">
        <f t="shared" si="5"/>
        <v>36</v>
      </c>
      <c r="B42" s="13">
        <f t="shared" si="0"/>
        <v>1.0268635210857713</v>
      </c>
      <c r="C42" s="13">
        <f t="shared" si="1"/>
        <v>-0.28480403295985462</v>
      </c>
      <c r="D42" s="13">
        <f t="shared" si="2"/>
        <v>1.7747153252177958</v>
      </c>
      <c r="E42" s="4">
        <f t="shared" si="3"/>
        <v>40.780381167693811</v>
      </c>
      <c r="F42" s="4">
        <f t="shared" si="4"/>
        <v>13.557826396288936</v>
      </c>
      <c r="H42" s="1">
        <v>44597</v>
      </c>
    </row>
    <row r="43" spans="1:8" x14ac:dyDescent="0.3">
      <c r="A43">
        <f t="shared" si="5"/>
        <v>37</v>
      </c>
      <c r="B43" s="13">
        <f t="shared" si="0"/>
        <v>1.0265296227404832</v>
      </c>
      <c r="C43" s="13">
        <f t="shared" si="1"/>
        <v>-0.27970897097978548</v>
      </c>
      <c r="D43" s="13">
        <f t="shared" si="2"/>
        <v>1.7708153093502044</v>
      </c>
      <c r="E43" s="4">
        <f t="shared" si="3"/>
        <v>40.62082784849548</v>
      </c>
      <c r="F43" s="4">
        <f t="shared" si="4"/>
        <v>13.528032469722662</v>
      </c>
      <c r="H43" s="1">
        <v>44598</v>
      </c>
    </row>
    <row r="44" spans="1:8" x14ac:dyDescent="0.3">
      <c r="A44">
        <f t="shared" si="5"/>
        <v>38</v>
      </c>
      <c r="B44" s="13">
        <f t="shared" si="0"/>
        <v>1.0261878630954209</v>
      </c>
      <c r="C44" s="13">
        <f t="shared" si="1"/>
        <v>-0.27453102519500105</v>
      </c>
      <c r="D44" s="13">
        <f t="shared" si="2"/>
        <v>1.7668666695419655</v>
      </c>
      <c r="E44" s="4">
        <f t="shared" si="3"/>
        <v>40.458064608240228</v>
      </c>
      <c r="F44" s="4">
        <f t="shared" si="4"/>
        <v>13.497867083612071</v>
      </c>
      <c r="H44" s="1">
        <v>44599</v>
      </c>
    </row>
    <row r="45" spans="1:8" x14ac:dyDescent="0.3">
      <c r="A45">
        <f t="shared" si="5"/>
        <v>39</v>
      </c>
      <c r="B45" s="13">
        <f t="shared" si="0"/>
        <v>1.0258383434213432</v>
      </c>
      <c r="C45" s="13">
        <f t="shared" si="1"/>
        <v>-0.26927172994258658</v>
      </c>
      <c r="D45" s="13">
        <f t="shared" si="2"/>
        <v>1.7628709182988955</v>
      </c>
      <c r="E45" s="4">
        <f t="shared" si="3"/>
        <v>40.292118126790427</v>
      </c>
      <c r="F45" s="4">
        <f t="shared" si="4"/>
        <v>13.467341792650464</v>
      </c>
      <c r="H45" s="1">
        <v>44600</v>
      </c>
    </row>
    <row r="46" spans="1:8" x14ac:dyDescent="0.3">
      <c r="A46">
        <f t="shared" si="5"/>
        <v>40</v>
      </c>
      <c r="B46" s="13">
        <f t="shared" si="0"/>
        <v>1.0254811672884725</v>
      </c>
      <c r="C46" s="13">
        <f t="shared" si="1"/>
        <v>-0.26393264366523028</v>
      </c>
      <c r="D46" s="13">
        <f t="shared" si="2"/>
        <v>1.7588295510205294</v>
      </c>
      <c r="E46" s="4">
        <f t="shared" si="3"/>
        <v>40.123016445130844</v>
      </c>
      <c r="F46" s="4">
        <f t="shared" si="4"/>
        <v>13.436468020848777</v>
      </c>
      <c r="H46" s="1">
        <v>44601</v>
      </c>
    </row>
    <row r="47" spans="1:8" x14ac:dyDescent="0.3">
      <c r="A47">
        <f t="shared" si="5"/>
        <v>41</v>
      </c>
      <c r="B47" s="13">
        <f t="shared" si="0"/>
        <v>1.0251164405358055</v>
      </c>
      <c r="C47" s="13">
        <f t="shared" si="1"/>
        <v>-0.25851534844942292</v>
      </c>
      <c r="D47" s="13">
        <f t="shared" si="2"/>
        <v>1.7547440451008858</v>
      </c>
      <c r="E47" s="4">
        <f t="shared" si="3"/>
        <v>39.950788998552383</v>
      </c>
      <c r="F47" s="4">
        <f t="shared" si="4"/>
        <v>13.405257054665938</v>
      </c>
      <c r="H47" s="1">
        <v>44602</v>
      </c>
    </row>
    <row r="48" spans="1:8" x14ac:dyDescent="0.3">
      <c r="A48">
        <f t="shared" si="5"/>
        <v>42</v>
      </c>
      <c r="B48" s="13">
        <f t="shared" si="0"/>
        <v>1.0247442712397508</v>
      </c>
      <c r="C48" s="13">
        <f t="shared" si="1"/>
        <v>-0.2530214495566519</v>
      </c>
      <c r="D48" s="13">
        <f t="shared" si="2"/>
        <v>1.7506158591243419</v>
      </c>
      <c r="E48" s="4">
        <f t="shared" si="3"/>
        <v>39.775466648699599</v>
      </c>
      <c r="F48" s="4">
        <f t="shared" si="4"/>
        <v>13.373720036865796</v>
      </c>
      <c r="H48" s="1">
        <v>44603</v>
      </c>
    </row>
    <row r="49" spans="1:8" x14ac:dyDescent="0.3">
      <c r="A49">
        <f t="shared" si="5"/>
        <v>43</v>
      </c>
      <c r="B49" s="13">
        <f t="shared" si="0"/>
        <v>1.0243647696821025</v>
      </c>
      <c r="C49" s="13">
        <f t="shared" si="1"/>
        <v>-0.24745257494772704</v>
      </c>
      <c r="D49" s="13">
        <f t="shared" si="2"/>
        <v>1.7464464321550295</v>
      </c>
      <c r="E49" s="4">
        <f t="shared" si="3"/>
        <v>39.597081714358104</v>
      </c>
      <c r="F49" s="4">
        <f t="shared" si="4"/>
        <v>13.341867961088514</v>
      </c>
      <c r="H49" s="1">
        <v>44604</v>
      </c>
    </row>
    <row r="50" spans="1:8" x14ac:dyDescent="0.3">
      <c r="A50">
        <f t="shared" si="5"/>
        <v>44</v>
      </c>
      <c r="B50" s="13">
        <f t="shared" si="0"/>
        <v>1.0239780483173626</v>
      </c>
      <c r="C50" s="13">
        <f t="shared" si="1"/>
        <v>-0.24181037480038128</v>
      </c>
      <c r="D50" s="13">
        <f t="shared" si="2"/>
        <v>1.7422371831179548</v>
      </c>
      <c r="E50" s="4">
        <f t="shared" si="3"/>
        <v>39.415668000859583</v>
      </c>
      <c r="F50" s="4">
        <f t="shared" si="4"/>
        <v>13.309711667122663</v>
      </c>
      <c r="H50" s="1">
        <v>44605</v>
      </c>
    </row>
    <row r="51" spans="1:8" x14ac:dyDescent="0.3">
      <c r="A51">
        <f t="shared" si="5"/>
        <v>45</v>
      </c>
      <c r="B51" s="13">
        <f t="shared" si="0"/>
        <v>1.0235842217394178</v>
      </c>
      <c r="C51" s="13">
        <f t="shared" si="1"/>
        <v>-0.23609652102028686</v>
      </c>
      <c r="D51" s="13">
        <f t="shared" si="2"/>
        <v>1.7379895102698366</v>
      </c>
      <c r="E51" s="4">
        <f t="shared" si="3"/>
        <v>39.231260827983469</v>
      </c>
      <c r="F51" s="4">
        <f t="shared" si="4"/>
        <v>13.277261836862731</v>
      </c>
      <c r="H51" s="1">
        <v>44606</v>
      </c>
    </row>
    <row r="52" spans="1:8" x14ac:dyDescent="0.3">
      <c r="A52">
        <f t="shared" si="5"/>
        <v>46</v>
      </c>
      <c r="B52" s="13">
        <f t="shared" si="0"/>
        <v>1.0231834066475822</v>
      </c>
      <c r="C52" s="13">
        <f t="shared" si="1"/>
        <v>-0.23031270674563392</v>
      </c>
      <c r="D52" s="13">
        <f t="shared" si="2"/>
        <v>1.7337047907574947</v>
      </c>
      <c r="E52" s="4">
        <f t="shared" si="3"/>
        <v>39.043897056237547</v>
      </c>
      <c r="F52" s="4">
        <f t="shared" si="4"/>
        <v>13.244528990935459</v>
      </c>
      <c r="H52" s="1">
        <v>44607</v>
      </c>
    </row>
    <row r="53" spans="1:8" x14ac:dyDescent="0.3">
      <c r="A53">
        <f t="shared" si="5"/>
        <v>47</v>
      </c>
      <c r="B53" s="13">
        <f t="shared" si="0"/>
        <v>1.0227757218120181</v>
      </c>
      <c r="C53" s="13">
        <f t="shared" si="1"/>
        <v>-0.22446064584541689</v>
      </c>
      <c r="D53" s="13">
        <f t="shared" si="2"/>
        <v>1.7293843802614646</v>
      </c>
      <c r="E53" s="4">
        <f t="shared" si="3"/>
        <v>38.853615111401972</v>
      </c>
      <c r="F53" s="4">
        <f t="shared" si="4"/>
        <v>13.211523485977251</v>
      </c>
      <c r="H53" s="1">
        <v>44608</v>
      </c>
    </row>
    <row r="54" spans="1:8" x14ac:dyDescent="0.3">
      <c r="A54">
        <f t="shared" si="5"/>
        <v>48</v>
      </c>
      <c r="B54" s="13">
        <f t="shared" si="0"/>
        <v>1.0223612880385406</v>
      </c>
      <c r="C54" s="13">
        <f t="shared" si="1"/>
        <v>-0.21854207241157836</v>
      </c>
      <c r="D54" s="13">
        <f t="shared" si="2"/>
        <v>1.7250296127223832</v>
      </c>
      <c r="E54" s="4">
        <f t="shared" si="3"/>
        <v>38.660455007224996</v>
      </c>
      <c r="F54" s="4">
        <f t="shared" si="4"/>
        <v>13.178255512543927</v>
      </c>
      <c r="H54" s="1">
        <v>44609</v>
      </c>
    </row>
    <row r="55" spans="1:8" x14ac:dyDescent="0.3">
      <c r="A55">
        <f t="shared" si="5"/>
        <v>49</v>
      </c>
      <c r="B55" s="13">
        <f t="shared" si="0"/>
        <v>1.0219402281328214</v>
      </c>
      <c r="C55" s="13">
        <f t="shared" si="1"/>
        <v>-0.21255874024516014</v>
      </c>
      <c r="D55" s="13">
        <f t="shared" si="2"/>
        <v>1.7206418001475883</v>
      </c>
      <c r="E55" s="4">
        <f t="shared" si="3"/>
        <v>38.464458366162248</v>
      </c>
      <c r="F55" s="4">
        <f t="shared" si="4"/>
        <v>13.144735093633237</v>
      </c>
      <c r="H55" s="1">
        <v>44610</v>
      </c>
    </row>
    <row r="56" spans="1:8" x14ac:dyDescent="0.3">
      <c r="A56">
        <f t="shared" si="5"/>
        <v>50</v>
      </c>
      <c r="B56" s="13">
        <f t="shared" si="0"/>
        <v>1.0215126668639976</v>
      </c>
      <c r="C56" s="13">
        <f t="shared" si="1"/>
        <v>-0.2065124223366139</v>
      </c>
      <c r="D56" s="13">
        <f t="shared" si="2"/>
        <v>1.7162222324952781</v>
      </c>
      <c r="E56" s="4">
        <f t="shared" si="3"/>
        <v>38.265668438055968</v>
      </c>
      <c r="F56" s="4">
        <f t="shared" si="4"/>
        <v>13.110972083799915</v>
      </c>
      <c r="H56" s="1">
        <v>44611</v>
      </c>
    </row>
    <row r="57" spans="1:8" x14ac:dyDescent="0.3">
      <c r="A57">
        <f t="shared" si="5"/>
        <v>51</v>
      </c>
      <c r="B57" s="13">
        <f t="shared" si="0"/>
        <v>1.0210787309277003</v>
      </c>
      <c r="C57" s="13">
        <f t="shared" si="1"/>
        <v>-0.20040491034042626</v>
      </c>
      <c r="D57" s="13">
        <f t="shared" si="2"/>
        <v>1.7117721776335066</v>
      </c>
      <c r="E57" s="4">
        <f t="shared" si="3"/>
        <v>38.064130116655001</v>
      </c>
      <c r="F57" s="4">
        <f t="shared" si="4"/>
        <v>13.076976168842425</v>
      </c>
      <c r="H57" s="1">
        <v>44612</v>
      </c>
    </row>
    <row r="58" spans="1:8" x14ac:dyDescent="0.3">
      <c r="A58">
        <f t="shared" si="5"/>
        <v>52</v>
      </c>
      <c r="B58" s="13">
        <f t="shared" si="0"/>
        <v>1.0206385489085132</v>
      </c>
      <c r="C58" s="13">
        <f t="shared" si="1"/>
        <v>-0.19423801404421251</v>
      </c>
      <c r="D58" s="13">
        <f t="shared" si="2"/>
        <v>1.7072928813712429</v>
      </c>
      <c r="E58" s="4">
        <f t="shared" si="3"/>
        <v>37.85988995388189</v>
      </c>
      <c r="F58" s="4">
        <f t="shared" si="4"/>
        <v>13.042756866040232</v>
      </c>
      <c r="H58" s="1">
        <v>44613</v>
      </c>
    </row>
    <row r="59" spans="1:8" x14ac:dyDescent="0.3">
      <c r="A59">
        <f t="shared" si="5"/>
        <v>53</v>
      </c>
      <c r="B59" s="13">
        <f t="shared" si="0"/>
        <v>1.020192251241868</v>
      </c>
      <c r="C59" s="13">
        <f t="shared" si="1"/>
        <v>-0.18801356083243781</v>
      </c>
      <c r="D59" s="13">
        <f t="shared" si="2"/>
        <v>1.7027855675586723</v>
      </c>
      <c r="E59" s="4">
        <f t="shared" si="3"/>
        <v>37.652996171758225</v>
      </c>
      <c r="F59" s="4">
        <f t="shared" si="4"/>
        <v>13.008323524920057</v>
      </c>
      <c r="H59" s="1">
        <v>44614</v>
      </c>
    </row>
    <row r="60" spans="1:8" x14ac:dyDescent="0.3">
      <c r="A60">
        <f t="shared" si="5"/>
        <v>54</v>
      </c>
      <c r="B60" s="13">
        <f t="shared" si="0"/>
        <v>1.0197399701753953</v>
      </c>
      <c r="C60" s="13">
        <f t="shared" si="1"/>
        <v>-0.18173339514492348</v>
      </c>
      <c r="D60" s="13">
        <f t="shared" si="2"/>
        <v>1.6982514382539031</v>
      </c>
      <c r="E60" s="4">
        <f t="shared" si="3"/>
        <v>37.443498671906042</v>
      </c>
      <c r="F60" s="4">
        <f t="shared" si="4"/>
        <v>12.97368532852941</v>
      </c>
      <c r="H60" s="1">
        <v>44615</v>
      </c>
    </row>
    <row r="61" spans="1:8" x14ac:dyDescent="0.3">
      <c r="A61">
        <f t="shared" si="5"/>
        <v>55</v>
      </c>
      <c r="B61" s="13">
        <f t="shared" si="0"/>
        <v>1.0192818397297361</v>
      </c>
      <c r="C61" s="13">
        <f t="shared" si="1"/>
        <v>-0.1753993779302998</v>
      </c>
      <c r="D61" s="13">
        <f t="shared" si="2"/>
        <v>1.6936916739532282</v>
      </c>
      <c r="E61" s="4">
        <f t="shared" si="3"/>
        <v>37.231449042548697</v>
      </c>
      <c r="F61" s="4">
        <f t="shared" si="4"/>
        <v>12.938851295195663</v>
      </c>
      <c r="H61" s="1">
        <v>44616</v>
      </c>
    </row>
    <row r="62" spans="1:8" x14ac:dyDescent="0.3">
      <c r="A62">
        <f t="shared" si="5"/>
        <v>56</v>
      </c>
      <c r="B62" s="13">
        <f t="shared" si="0"/>
        <v>1.018817995658829</v>
      </c>
      <c r="C62" s="13">
        <f t="shared" si="1"/>
        <v>-0.16901338609456681</v>
      </c>
      <c r="D62" s="13">
        <f t="shared" si="2"/>
        <v>1.6891074338820902</v>
      </c>
      <c r="E62" s="4">
        <f t="shared" si="3"/>
        <v>37.016900562941224</v>
      </c>
      <c r="F62" s="4">
        <f t="shared" si="4"/>
        <v>12.903830280748869</v>
      </c>
      <c r="H62" s="1">
        <v>44617</v>
      </c>
    </row>
    <row r="63" spans="1:8" x14ac:dyDescent="0.3">
      <c r="A63">
        <f t="shared" si="5"/>
        <v>57</v>
      </c>
      <c r="B63" s="13">
        <f t="shared" si="0"/>
        <v>1.0183485754096824</v>
      </c>
      <c r="C63" s="13">
        <f t="shared" si="1"/>
        <v>-0.16257731194492642</v>
      </c>
      <c r="D63" s="13">
        <f t="shared" si="2"/>
        <v>1.6844998563439135</v>
      </c>
      <c r="E63" s="4">
        <f t="shared" si="3"/>
        <v>36.799908205167178</v>
      </c>
      <c r="F63" s="4">
        <f t="shared" si="4"/>
        <v>12.868630981186628</v>
      </c>
      <c r="H63" s="1">
        <v>44618</v>
      </c>
    </row>
    <row r="64" spans="1:8" x14ac:dyDescent="0.3">
      <c r="A64">
        <f t="shared" si="5"/>
        <v>58</v>
      </c>
      <c r="B64" s="13">
        <f t="shared" si="0"/>
        <v>1.0178737180816473</v>
      </c>
      <c r="C64" s="13">
        <f t="shared" si="1"/>
        <v>-0.1560930626290509</v>
      </c>
      <c r="D64" s="13">
        <f t="shared" si="2"/>
        <v>1.6798700591239903</v>
      </c>
      <c r="E64" s="4">
        <f t="shared" si="3"/>
        <v>36.580528633245798</v>
      </c>
      <c r="F64" s="4">
        <f t="shared" si="4"/>
        <v>12.833261935759563</v>
      </c>
      <c r="H64" s="1">
        <v>44619</v>
      </c>
    </row>
    <row r="65" spans="1:8" x14ac:dyDescent="0.3">
      <c r="A65">
        <f t="shared" si="5"/>
        <v>59</v>
      </c>
      <c r="B65" s="13">
        <f t="shared" si="0"/>
        <v>1.0173935643851983</v>
      </c>
      <c r="C65" s="13">
        <f t="shared" si="1"/>
        <v>-0.14956255956995423</v>
      </c>
      <c r="D65" s="13">
        <f t="shared" si="2"/>
        <v>1.675219139945634</v>
      </c>
      <c r="E65" s="4">
        <f t="shared" si="3"/>
        <v>36.358820199500485</v>
      </c>
      <c r="F65" s="4">
        <f t="shared" si="4"/>
        <v>12.797731530456058</v>
      </c>
      <c r="H65" s="1">
        <v>44620</v>
      </c>
    </row>
    <row r="66" spans="1:8" x14ac:dyDescent="0.3">
      <c r="A66">
        <f t="shared" si="5"/>
        <v>60</v>
      </c>
      <c r="B66" s="13">
        <f t="shared" si="0"/>
        <v>1.0169082566002381</v>
      </c>
      <c r="C66" s="13">
        <f t="shared" si="1"/>
        <v>-0.14298773789663263</v>
      </c>
      <c r="D66" s="13">
        <f t="shared" si="2"/>
        <v>1.6705481769758546</v>
      </c>
      <c r="E66" s="4">
        <f t="shared" si="3"/>
        <v>36.134842938147351</v>
      </c>
      <c r="F66" s="4">
        <f t="shared" si="4"/>
        <v>12.762048001865358</v>
      </c>
      <c r="H66" s="1">
        <v>44621</v>
      </c>
    </row>
    <row r="67" spans="1:8" x14ac:dyDescent="0.3">
      <c r="A67">
        <f t="shared" si="5"/>
        <v>61</v>
      </c>
      <c r="B67" s="13">
        <f t="shared" si="0"/>
        <v>1.0164179385339369</v>
      </c>
      <c r="C67" s="13">
        <f t="shared" si="1"/>
        <v>-0.13637054587064404</v>
      </c>
      <c r="D67" s="13">
        <f t="shared" si="2"/>
        <v>1.6658582293778568</v>
      </c>
      <c r="E67" s="4">
        <f t="shared" si="3"/>
        <v>35.908658556069938</v>
      </c>
      <c r="F67" s="4">
        <f t="shared" si="4"/>
        <v>12.726219441398319</v>
      </c>
      <c r="H67" s="1">
        <v>44622</v>
      </c>
    </row>
    <row r="68" spans="1:8" x14ac:dyDescent="0.3">
      <c r="A68">
        <f t="shared" si="5"/>
        <v>62</v>
      </c>
      <c r="B68" s="13">
        <f t="shared" si="0"/>
        <v>1.0159227554781203</v>
      </c>
      <c r="C68" s="13">
        <f t="shared" si="1"/>
        <v>-0.12971294430879665</v>
      </c>
      <c r="D68" s="13">
        <f t="shared" si="2"/>
        <v>1.6611503379077066</v>
      </c>
      <c r="E68" s="4">
        <f t="shared" si="3"/>
        <v>35.680330420754117</v>
      </c>
      <c r="F68" s="4">
        <f t="shared" si="4"/>
        <v>12.690253799845619</v>
      </c>
      <c r="H68" s="1">
        <v>44623</v>
      </c>
    </row>
    <row r="69" spans="1:8" x14ac:dyDescent="0.3">
      <c r="A69">
        <f t="shared" si="5"/>
        <v>63</v>
      </c>
      <c r="B69" s="13">
        <f t="shared" si="0"/>
        <v>1.015422854166214</v>
      </c>
      <c r="C69" s="13">
        <f t="shared" si="1"/>
        <v>-0.12301690600211586</v>
      </c>
      <c r="D69" s="13">
        <f t="shared" si="2"/>
        <v>1.6564255255525728</v>
      </c>
      <c r="E69" s="4">
        <f t="shared" si="3"/>
        <v>35.449923545364797</v>
      </c>
      <c r="F69" s="4">
        <f t="shared" si="4"/>
        <v>12.654158892253562</v>
      </c>
      <c r="H69" s="1">
        <v>44624</v>
      </c>
    </row>
    <row r="70" spans="1:8" x14ac:dyDescent="0.3">
      <c r="A70">
        <f t="shared" si="5"/>
        <v>64</v>
      </c>
      <c r="B70" s="13">
        <f t="shared" si="0"/>
        <v>1.0149183827297661</v>
      </c>
      <c r="C70" s="13">
        <f t="shared" si="1"/>
        <v>-0.11628441513126445</v>
      </c>
      <c r="D70" s="13">
        <f t="shared" si="2"/>
        <v>1.6516847982080041</v>
      </c>
      <c r="E70" s="4">
        <f t="shared" si="3"/>
        <v>35.21750457095451</v>
      </c>
      <c r="F70" s="4">
        <f t="shared" si="4"/>
        <v>12.617942403098089</v>
      </c>
      <c r="H70" s="1">
        <v>44625</v>
      </c>
    </row>
    <row r="71" spans="1:8" x14ac:dyDescent="0.3">
      <c r="A71">
        <f t="shared" si="5"/>
        <v>65</v>
      </c>
      <c r="B71" s="13">
        <f t="shared" si="0"/>
        <v>1.0144094906545502</v>
      </c>
      <c r="C71" s="13">
        <f t="shared" si="1"/>
        <v>-0.10951746667858643</v>
      </c>
      <c r="D71" s="13">
        <f t="shared" si="2"/>
        <v>1.6469291453917616</v>
      </c>
      <c r="E71" s="4">
        <f t="shared" si="3"/>
        <v>34.983141745801341</v>
      </c>
      <c r="F71" s="4">
        <f t="shared" si="4"/>
        <v>12.581611891738063</v>
      </c>
      <c r="H71" s="1">
        <v>44626</v>
      </c>
    </row>
    <row r="72" spans="1:8" x14ac:dyDescent="0.3">
      <c r="A72">
        <f t="shared" si="5"/>
        <v>66</v>
      </c>
      <c r="B72" s="13">
        <f t="shared" ref="B72:B135" si="6">1+0.033*COS(2*PI()/365*A72)</f>
        <v>1.013896328736271</v>
      </c>
      <c r="C72" s="13">
        <f t="shared" ref="C72:C135" si="7">0.409*SIN(2*PI()/365*A72-1.39)</f>
        <v>-0.10271806583695095</v>
      </c>
      <c r="D72" s="13">
        <f t="shared" ref="D72:D135" si="8">+ACOS(-TAN($C$4)*TAN(C72))</f>
        <v>1.6421595409917966</v>
      </c>
      <c r="E72" s="4">
        <f t="shared" ref="E72:E135" si="9">24*60/PI()*0.082*B72*(D72*SIN($C$4)*SIN(C72)+COS($C$4)*COS(C72)*SIN(D72))</f>
        <v>34.746904901882182</v>
      </c>
      <c r="F72" s="4">
        <f t="shared" ref="F72:F135" si="10">24/PI()*D72</f>
        <v>12.545174798129393</v>
      </c>
      <c r="H72" s="1">
        <v>44627</v>
      </c>
    </row>
    <row r="73" spans="1:8" x14ac:dyDescent="0.3">
      <c r="A73">
        <f t="shared" ref="A73:A136" si="11">+A72+1</f>
        <v>67</v>
      </c>
      <c r="B73" s="13">
        <f t="shared" si="6"/>
        <v>1.0133790490358798</v>
      </c>
      <c r="C73" s="13">
        <f t="shared" si="7"/>
        <v>-9.588822741557064E-2</v>
      </c>
      <c r="D73" s="13">
        <f t="shared" si="8"/>
        <v>1.6373769440460169</v>
      </c>
      <c r="E73" s="4">
        <f t="shared" si="9"/>
        <v>34.508865428495092</v>
      </c>
      <c r="F73" s="4">
        <f t="shared" si="10"/>
        <v>12.508638448782015</v>
      </c>
      <c r="H73" s="1">
        <v>44628</v>
      </c>
    </row>
    <row r="74" spans="1:8" x14ac:dyDescent="0.3">
      <c r="A74">
        <f t="shared" si="11"/>
        <v>68</v>
      </c>
      <c r="B74" s="13">
        <f t="shared" si="6"/>
        <v>1.012857804834516</v>
      </c>
      <c r="C74" s="13">
        <f t="shared" si="7"/>
        <v>-8.9029975242969572E-2</v>
      </c>
      <c r="D74" s="13">
        <f t="shared" si="8"/>
        <v>1.6325822995515544</v>
      </c>
      <c r="E74" s="4">
        <f t="shared" si="9"/>
        <v>34.269096243052381</v>
      </c>
      <c r="F74" s="4">
        <f t="shared" si="10"/>
        <v>12.472010062942237</v>
      </c>
      <c r="H74" s="1">
        <v>44629</v>
      </c>
    </row>
    <row r="75" spans="1:8" x14ac:dyDescent="0.3">
      <c r="A75">
        <f t="shared" si="11"/>
        <v>69</v>
      </c>
      <c r="B75" s="13">
        <f t="shared" si="6"/>
        <v>1.0123327505880855</v>
      </c>
      <c r="C75" s="13">
        <f t="shared" si="7"/>
        <v>-8.2145341567279873E-2</v>
      </c>
      <c r="D75" s="13">
        <f t="shared" si="8"/>
        <v>1.6277765393013122</v>
      </c>
      <c r="E75" s="4">
        <f t="shared" si="9"/>
        <v>34.027671759074423</v>
      </c>
      <c r="F75" s="4">
        <f t="shared" si="10"/>
        <v>12.435296758983489</v>
      </c>
      <c r="H75" s="1">
        <v>44630</v>
      </c>
    </row>
    <row r="76" spans="1:8" x14ac:dyDescent="0.3">
      <c r="A76">
        <f t="shared" si="11"/>
        <v>70</v>
      </c>
      <c r="B76" s="13">
        <f t="shared" si="6"/>
        <v>1.0118040418814931</v>
      </c>
      <c r="C76" s="13">
        <f t="shared" si="7"/>
        <v>-7.5236366454042122E-2</v>
      </c>
      <c r="D76" s="13">
        <f t="shared" si="8"/>
        <v>1.6229605827456215</v>
      </c>
      <c r="E76" s="4">
        <f t="shared" si="9"/>
        <v>33.784667851421375</v>
      </c>
      <c r="F76" s="4">
        <f t="shared" si="10"/>
        <v>12.398505560988896</v>
      </c>
      <c r="H76" s="1">
        <v>44631</v>
      </c>
    </row>
    <row r="77" spans="1:8" x14ac:dyDescent="0.3">
      <c r="A77">
        <f t="shared" si="11"/>
        <v>71</v>
      </c>
      <c r="B77" s="13">
        <f t="shared" si="6"/>
        <v>1.0112718353825392</v>
      </c>
      <c r="C77" s="13">
        <f t="shared" si="7"/>
        <v>-6.8305097181690172E-2</v>
      </c>
      <c r="D77" s="13">
        <f t="shared" si="8"/>
        <v>1.6181353378769114</v>
      </c>
      <c r="E77" s="4">
        <f t="shared" si="9"/>
        <v>33.540161818808535</v>
      </c>
      <c r="F77" s="4">
        <f t="shared" si="10"/>
        <v>12.361643405509664</v>
      </c>
      <c r="H77" s="1">
        <v>44632</v>
      </c>
    </row>
    <row r="78" spans="1:8" x14ac:dyDescent="0.3">
      <c r="A78">
        <f t="shared" si="11"/>
        <v>72</v>
      </c>
      <c r="B78" s="13">
        <f t="shared" si="6"/>
        <v>1.0107362887954954</v>
      </c>
      <c r="C78" s="13">
        <f t="shared" si="7"/>
        <v>-6.1353587634898642E-2</v>
      </c>
      <c r="D78" s="13">
        <f t="shared" si="8"/>
        <v>1.6133017021353429</v>
      </c>
      <c r="E78" s="4">
        <f t="shared" si="9"/>
        <v>33.294232343657676</v>
      </c>
      <c r="F78" s="4">
        <f t="shared" si="10"/>
        <v>12.324717148483602</v>
      </c>
      <c r="H78" s="1">
        <v>44633</v>
      </c>
    </row>
    <row r="79" spans="1:8" x14ac:dyDescent="0.3">
      <c r="A79">
        <f t="shared" si="11"/>
        <v>73</v>
      </c>
      <c r="B79" s="13">
        <f t="shared" si="6"/>
        <v>1.0101975608143732</v>
      </c>
      <c r="C79" s="13">
        <f t="shared" si="7"/>
        <v>-5.4383897695971947E-2</v>
      </c>
      <c r="D79" s="13">
        <f t="shared" si="8"/>
        <v>1.6084605633334199</v>
      </c>
      <c r="E79" s="4">
        <f t="shared" si="9"/>
        <v>33.046959449344925</v>
      </c>
      <c r="F79" s="4">
        <f t="shared" si="10"/>
        <v>12.287733572298642</v>
      </c>
      <c r="H79" s="1">
        <v>44634</v>
      </c>
    </row>
    <row r="80" spans="1:8" x14ac:dyDescent="0.3">
      <c r="A80">
        <f t="shared" si="11"/>
        <v>74</v>
      </c>
      <c r="B80" s="13">
        <f t="shared" si="6"/>
        <v>1.0096558110759004</v>
      </c>
      <c r="C80" s="13">
        <f t="shared" si="7"/>
        <v>-4.7398092634457378E-2</v>
      </c>
      <c r="D80" s="13">
        <f t="shared" si="8"/>
        <v>1.6036128005976369</v>
      </c>
      <c r="E80" s="4">
        <f t="shared" si="9"/>
        <v>32.798424454912727</v>
      </c>
      <c r="F80" s="4">
        <f t="shared" si="10"/>
        <v>12.250699392986487</v>
      </c>
      <c r="H80" s="1">
        <v>44635</v>
      </c>
    </row>
    <row r="81" spans="1:8" x14ac:dyDescent="0.3">
      <c r="A81">
        <f t="shared" si="11"/>
        <v>75</v>
      </c>
      <c r="B81" s="13">
        <f t="shared" si="6"/>
        <v>1.0091112001122164</v>
      </c>
      <c r="C81" s="13">
        <f t="shared" si="7"/>
        <v>-4.0398242495160601E-2</v>
      </c>
      <c r="D81" s="13">
        <f t="shared" si="8"/>
        <v>1.5987592853252763</v>
      </c>
      <c r="E81" s="4">
        <f t="shared" si="9"/>
        <v>32.548709927320026</v>
      </c>
      <c r="F81" s="4">
        <f t="shared" si="10"/>
        <v>12.213621267532014</v>
      </c>
      <c r="H81" s="1">
        <v>44636</v>
      </c>
    </row>
    <row r="82" spans="1:8" x14ac:dyDescent="0.3">
      <c r="A82">
        <f t="shared" si="11"/>
        <v>76</v>
      </c>
      <c r="B82" s="13">
        <f t="shared" si="6"/>
        <v>1.0085638893033033</v>
      </c>
      <c r="C82" s="13">
        <f t="shared" si="7"/>
        <v>-3.3386421484746936E-2</v>
      </c>
      <c r="D82" s="13">
        <f t="shared" si="8"/>
        <v>1.5939008821545106</v>
      </c>
      <c r="E82" s="4">
        <f t="shared" si="9"/>
        <v>32.297899631312326</v>
      </c>
      <c r="F82" s="4">
        <f t="shared" si="10"/>
        <v>12.1765058012843</v>
      </c>
      <c r="H82" s="1">
        <v>44637</v>
      </c>
    </row>
    <row r="83" spans="1:8" x14ac:dyDescent="0.3">
      <c r="A83">
        <f t="shared" si="11"/>
        <v>77</v>
      </c>
      <c r="B83" s="13">
        <f t="shared" si="6"/>
        <v>1.0080140408291658</v>
      </c>
      <c r="C83" s="13">
        <f t="shared" si="7"/>
        <v>-2.6364707357109451E-2</v>
      </c>
      <c r="D83" s="13">
        <f t="shared" si="8"/>
        <v>1.5890384499460033</v>
      </c>
      <c r="E83" s="4">
        <f t="shared" si="9"/>
        <v>32.046078476999249</v>
      </c>
      <c r="F83" s="4">
        <f t="shared" si="10"/>
        <v>12.139359555455506</v>
      </c>
      <c r="H83" s="1">
        <v>44638</v>
      </c>
    </row>
    <row r="84" spans="1:8" x14ac:dyDescent="0.3">
      <c r="A84">
        <f t="shared" si="11"/>
        <v>78</v>
      </c>
      <c r="B84" s="13">
        <f t="shared" si="6"/>
        <v>1.0074618176217736</v>
      </c>
      <c r="C84" s="13">
        <f t="shared" si="7"/>
        <v>-1.9335180797684971E-2</v>
      </c>
      <c r="D84" s="13">
        <f t="shared" si="8"/>
        <v>1.5841728427742408</v>
      </c>
      <c r="E84" s="4">
        <f t="shared" si="9"/>
        <v>31.793332465233568</v>
      </c>
      <c r="F84" s="4">
        <f t="shared" si="10"/>
        <v>12.102189054694097</v>
      </c>
      <c r="H84" s="1">
        <v>44639</v>
      </c>
    </row>
    <row r="85" spans="1:8" x14ac:dyDescent="0.3">
      <c r="A85">
        <f t="shared" si="11"/>
        <v>79</v>
      </c>
      <c r="B85" s="13">
        <f t="shared" si="6"/>
        <v>1.0069073833167805</v>
      </c>
      <c r="C85" s="13">
        <f t="shared" si="7"/>
        <v>-1.2299924806902849E-2</v>
      </c>
      <c r="D85" s="13">
        <f t="shared" si="8"/>
        <v>1.5793049109268575</v>
      </c>
      <c r="E85" s="4">
        <f t="shared" si="9"/>
        <v>31.539748630891896</v>
      </c>
      <c r="F85" s="4">
        <f t="shared" si="10"/>
        <v>12.065000794719113</v>
      </c>
      <c r="H85" s="1">
        <v>44640</v>
      </c>
    </row>
    <row r="86" spans="1:8" x14ac:dyDescent="0.3">
      <c r="A86">
        <f t="shared" si="11"/>
        <v>80</v>
      </c>
      <c r="B86" s="13">
        <f t="shared" si="6"/>
        <v>1.0063509022050374</v>
      </c>
      <c r="C86" s="13">
        <f t="shared" si="7"/>
        <v>-5.2610240829463247E-3</v>
      </c>
      <c r="D86" s="13">
        <f t="shared" si="8"/>
        <v>1.5744355019102394</v>
      </c>
      <c r="E86" s="4">
        <f t="shared" si="9"/>
        <v>31.285414984162539</v>
      </c>
      <c r="F86" s="4">
        <f t="shared" si="10"/>
        <v>12.027801250002424</v>
      </c>
      <c r="H86" s="1">
        <v>44641</v>
      </c>
    </row>
    <row r="87" spans="1:8" x14ac:dyDescent="0.3">
      <c r="A87">
        <f t="shared" si="11"/>
        <v>81</v>
      </c>
      <c r="B87" s="13">
        <f t="shared" si="6"/>
        <v>1.0057925391839071</v>
      </c>
      <c r="C87" s="13">
        <f t="shared" si="7"/>
        <v>1.7794355959882655E-3</v>
      </c>
      <c r="D87" s="13">
        <f t="shared" si="8"/>
        <v>1.5695654614597159</v>
      </c>
      <c r="E87" s="4">
        <f t="shared" si="9"/>
        <v>31.030420449951578</v>
      </c>
      <c r="F87" s="4">
        <f t="shared" si="10"/>
        <v>11.990596881486026</v>
      </c>
      <c r="H87" s="1">
        <v>44642</v>
      </c>
    </row>
    <row r="88" spans="1:8" x14ac:dyDescent="0.3">
      <c r="A88">
        <f t="shared" si="11"/>
        <v>82</v>
      </c>
      <c r="B88" s="13">
        <f t="shared" si="6"/>
        <v>1.0052324597084035</v>
      </c>
      <c r="C88" s="13">
        <f t="shared" si="7"/>
        <v>8.8193679897523095E-3</v>
      </c>
      <c r="D88" s="13">
        <f t="shared" si="8"/>
        <v>1.5646956345526626</v>
      </c>
      <c r="E88" s="4">
        <f t="shared" si="9"/>
        <v>30.774854805523166</v>
      </c>
      <c r="F88" s="4">
        <f t="shared" si="10"/>
        <v>11.953394144321571</v>
      </c>
      <c r="H88" s="1">
        <v>44643</v>
      </c>
    </row>
    <row r="89" spans="1:8" x14ac:dyDescent="0.3">
      <c r="A89">
        <f t="shared" si="11"/>
        <v>83</v>
      </c>
      <c r="B89" s="13">
        <f t="shared" si="6"/>
        <v>1.0046708297421625</v>
      </c>
      <c r="C89" s="13">
        <f t="shared" si="7"/>
        <v>1.5856687014443527E-2</v>
      </c>
      <c r="D89" s="13">
        <f t="shared" si="8"/>
        <v>1.5598268664228458</v>
      </c>
      <c r="E89" s="4">
        <f t="shared" si="9"/>
        <v>30.518808616494475</v>
      </c>
      <c r="F89" s="4">
        <f t="shared" si="10"/>
        <v>11.916199495619399</v>
      </c>
      <c r="H89" s="1">
        <v>44644</v>
      </c>
    </row>
    <row r="90" spans="1:8" x14ac:dyDescent="0.3">
      <c r="A90">
        <f t="shared" si="11"/>
        <v>84</v>
      </c>
      <c r="B90" s="13">
        <f t="shared" si="6"/>
        <v>1.0041078157082641</v>
      </c>
      <c r="C90" s="13">
        <f t="shared" si="7"/>
        <v>2.2889307360556943E-2</v>
      </c>
      <c r="D90" s="13">
        <f t="shared" si="8"/>
        <v>1.5549600035743487</v>
      </c>
      <c r="E90" s="4">
        <f t="shared" si="9"/>
        <v>30.262373171310493</v>
      </c>
      <c r="F90" s="4">
        <f t="shared" si="10"/>
        <v>11.879019402194345</v>
      </c>
      <c r="H90" s="1">
        <v>44645</v>
      </c>
    </row>
    <row r="91" spans="1:8" x14ac:dyDescent="0.3">
      <c r="A91">
        <f t="shared" si="11"/>
        <v>85</v>
      </c>
      <c r="B91" s="13">
        <f t="shared" si="6"/>
        <v>1.0035435844399174</v>
      </c>
      <c r="C91" s="13">
        <f t="shared" si="7"/>
        <v>2.9915145110907808E-2</v>
      </c>
      <c r="D91" s="13">
        <f t="shared" si="8"/>
        <v>1.5500958947934096</v>
      </c>
      <c r="E91" s="4">
        <f t="shared" si="9"/>
        <v>30.005640414327051</v>
      </c>
      <c r="F91" s="4">
        <f t="shared" si="10"/>
        <v>11.841860348295633</v>
      </c>
      <c r="H91" s="1">
        <v>44646</v>
      </c>
    </row>
    <row r="92" spans="1:8" x14ac:dyDescent="0.3">
      <c r="A92">
        <f t="shared" si="11"/>
        <v>86</v>
      </c>
      <c r="B92" s="13">
        <f t="shared" si="6"/>
        <v>1.0029783031310244</v>
      </c>
      <c r="C92" s="13">
        <f t="shared" si="7"/>
        <v>3.693211835814051E-2</v>
      </c>
      <c r="D92" s="13">
        <f t="shared" si="8"/>
        <v>1.5452353921565067</v>
      </c>
      <c r="E92" s="4">
        <f t="shared" si="9"/>
        <v>29.748702877634727</v>
      </c>
      <c r="F92" s="4">
        <f t="shared" si="10"/>
        <v>11.804728843308068</v>
      </c>
      <c r="H92" s="1">
        <v>44647</v>
      </c>
    </row>
    <row r="93" spans="1:8" x14ac:dyDescent="0.3">
      <c r="A93">
        <f t="shared" si="11"/>
        <v>87</v>
      </c>
      <c r="B93" s="13">
        <f t="shared" si="6"/>
        <v>1.0024121392866365</v>
      </c>
      <c r="C93" s="13">
        <f t="shared" si="7"/>
        <v>4.3938147821643299E-2</v>
      </c>
      <c r="D93" s="13">
        <f t="shared" si="8"/>
        <v>1.540379352033</v>
      </c>
      <c r="E93" s="4">
        <f t="shared" si="9"/>
        <v>29.491653611758789</v>
      </c>
      <c r="F93" s="4">
        <f t="shared" si="10"/>
        <v>11.767631429411651</v>
      </c>
      <c r="H93" s="1">
        <v>44648</v>
      </c>
    </row>
    <row r="94" spans="1:8" x14ac:dyDescent="0.3">
      <c r="A94">
        <f t="shared" si="11"/>
        <v>88</v>
      </c>
      <c r="B94" s="13">
        <f t="shared" si="6"/>
        <v>1.0018452606733199</v>
      </c>
      <c r="C94" s="13">
        <f t="shared" si="7"/>
        <v>5.0931157463683728E-2</v>
      </c>
      <c r="D94" s="13">
        <f t="shared" si="8"/>
        <v>1.5355286360806315</v>
      </c>
      <c r="E94" s="4">
        <f t="shared" si="9"/>
        <v>29.234586115373531</v>
      </c>
      <c r="F94" s="4">
        <f t="shared" si="10"/>
        <v>11.730574689186652</v>
      </c>
      <c r="H94" s="1">
        <v>44649</v>
      </c>
    </row>
    <row r="95" spans="1:8" x14ac:dyDescent="0.3">
      <c r="A95">
        <f t="shared" si="11"/>
        <v>89</v>
      </c>
      <c r="B95" s="13">
        <f t="shared" si="6"/>
        <v>1.0012778352694418</v>
      </c>
      <c r="C95" s="13">
        <f t="shared" si="7"/>
        <v>5.7909075104583187E-2</v>
      </c>
      <c r="D95" s="13">
        <f t="shared" si="8"/>
        <v>1.5306841122321573</v>
      </c>
      <c r="E95" s="4">
        <f t="shared" si="9"/>
        <v>28.977594264171202</v>
      </c>
      <c r="F95" s="4">
        <f t="shared" si="10"/>
        <v>11.693565253150911</v>
      </c>
      <c r="H95" s="1">
        <v>44650</v>
      </c>
    </row>
    <row r="96" spans="1:8" x14ac:dyDescent="0.3">
      <c r="A96">
        <f t="shared" si="11"/>
        <v>90</v>
      </c>
      <c r="B96" s="13">
        <f t="shared" si="6"/>
        <v>1.0007100312153954</v>
      </c>
      <c r="C96" s="13">
        <f t="shared" si="7"/>
        <v>6.4869833036749036E-2</v>
      </c>
      <c r="D96" s="13">
        <f t="shared" si="8"/>
        <v>1.5258466556713597</v>
      </c>
      <c r="E96" s="4">
        <f t="shared" si="9"/>
        <v>28.720772239028289</v>
      </c>
      <c r="F96" s="4">
        <f t="shared" si="10"/>
        <v>11.656609807216036</v>
      </c>
      <c r="H96" s="1">
        <v>44651</v>
      </c>
    </row>
    <row r="97" spans="1:8" x14ac:dyDescent="0.3">
      <c r="A97">
        <f t="shared" si="11"/>
        <v>91</v>
      </c>
      <c r="B97" s="13">
        <f t="shared" si="6"/>
        <v>1.000142016763776</v>
      </c>
      <c r="C97" s="13">
        <f t="shared" si="7"/>
        <v>7.1811368637380357E-2</v>
      </c>
      <c r="D97" s="13">
        <f t="shared" si="8"/>
        <v>1.5210171497966518</v>
      </c>
      <c r="E97" s="4">
        <f t="shared" si="9"/>
        <v>28.464214453612755</v>
      </c>
      <c r="F97" s="4">
        <f t="shared" si="10"/>
        <v>11.619715100048783</v>
      </c>
      <c r="H97" s="1">
        <v>44652</v>
      </c>
    </row>
    <row r="98" spans="1:8" x14ac:dyDescent="0.3">
      <c r="A98">
        <f t="shared" si="11"/>
        <v>92</v>
      </c>
      <c r="B98" s="13">
        <f t="shared" si="6"/>
        <v>0.99957396022952472</v>
      </c>
      <c r="C98" s="13">
        <f t="shared" si="7"/>
        <v>7.8731624979668152E-2</v>
      </c>
      <c r="D98" s="13">
        <f t="shared" si="8"/>
        <v>1.5161964871704503</v>
      </c>
      <c r="E98" s="4">
        <f t="shared" si="9"/>
        <v>28.20801548157748</v>
      </c>
      <c r="F98" s="4">
        <f t="shared" si="10"/>
        <v>11.582887950323743</v>
      </c>
      <c r="H98" s="1">
        <v>44653</v>
      </c>
    </row>
    <row r="99" spans="1:8" x14ac:dyDescent="0.3">
      <c r="A99">
        <f t="shared" si="11"/>
        <v>93</v>
      </c>
      <c r="B99" s="13">
        <f t="shared" si="6"/>
        <v>0.99900602994005205</v>
      </c>
      <c r="C99" s="13">
        <f t="shared" si="7"/>
        <v>8.5628551442306938E-2</v>
      </c>
      <c r="D99" s="13">
        <f t="shared" si="8"/>
        <v>1.5113855704524504</v>
      </c>
      <c r="E99" s="4">
        <f t="shared" si="9"/>
        <v>27.952269983485465</v>
      </c>
      <c r="F99" s="4">
        <f t="shared" si="10"/>
        <v>11.546135253853032</v>
      </c>
      <c r="H99" s="1">
        <v>44654</v>
      </c>
    </row>
    <row r="100" spans="1:8" x14ac:dyDescent="0.3">
      <c r="A100">
        <f t="shared" si="11"/>
        <v>94</v>
      </c>
      <c r="B100" s="13">
        <f t="shared" si="6"/>
        <v>0.99843839418535973</v>
      </c>
      <c r="C100" s="13">
        <f t="shared" si="7"/>
        <v>9.2500104317137774E-2</v>
      </c>
      <c r="D100" s="13">
        <f t="shared" si="8"/>
        <v>1.5065853133148901</v>
      </c>
      <c r="E100" s="4">
        <f t="shared" si="9"/>
        <v>27.697072633613029</v>
      </c>
      <c r="F100" s="4">
        <f t="shared" si="10"/>
        <v>11.509463990578398</v>
      </c>
      <c r="H100" s="1">
        <v>44655</v>
      </c>
    </row>
    <row r="101" spans="1:8" x14ac:dyDescent="0.3">
      <c r="A101">
        <f t="shared" si="11"/>
        <v>95</v>
      </c>
      <c r="B101" s="13">
        <f t="shared" si="6"/>
        <v>0.99787122116817262</v>
      </c>
      <c r="C101" s="13">
        <f t="shared" si="7"/>
        <v>9.9344247414743778E-2</v>
      </c>
      <c r="D101" s="13">
        <f t="shared" si="8"/>
        <v>1.5017966413378385</v>
      </c>
      <c r="E101" s="4">
        <f t="shared" si="9"/>
        <v>27.442518046776822</v>
      </c>
      <c r="F101" s="4">
        <f t="shared" si="10"/>
        <v>11.472881231410716</v>
      </c>
      <c r="H101" s="1">
        <v>44656</v>
      </c>
    </row>
    <row r="102" spans="1:8" x14ac:dyDescent="0.3">
      <c r="A102">
        <f t="shared" si="11"/>
        <v>96</v>
      </c>
      <c r="B102" s="13">
        <f t="shared" si="6"/>
        <v>0.99730467895409602</v>
      </c>
      <c r="C102" s="13">
        <f t="shared" si="7"/>
        <v>0.10615895266781625</v>
      </c>
      <c r="D102" s="13">
        <f t="shared" si="8"/>
        <v>1.4970204928824933</v>
      </c>
      <c r="E102" s="4">
        <f t="shared" si="9"/>
        <v>27.188700705330024</v>
      </c>
      <c r="F102" s="4">
        <f t="shared" si="10"/>
        <v>11.436394144901488</v>
      </c>
      <c r="H102" s="1">
        <v>44657</v>
      </c>
    </row>
    <row r="103" spans="1:8" x14ac:dyDescent="0.3">
      <c r="A103">
        <f t="shared" si="11"/>
        <v>97</v>
      </c>
      <c r="B103" s="13">
        <f t="shared" si="6"/>
        <v>0.99673893542181524</v>
      </c>
      <c r="C103" s="13">
        <f t="shared" si="7"/>
        <v>0.11294220073211542</v>
      </c>
      <c r="D103" s="13">
        <f t="shared" si="8"/>
        <v>1.4922578199404108</v>
      </c>
      <c r="E103" s="4">
        <f t="shared" si="9"/>
        <v>26.93571488647251</v>
      </c>
      <c r="F103" s="4">
        <f t="shared" si="10"/>
        <v>11.40001000373049</v>
      </c>
      <c r="H103" s="1">
        <v>44658</v>
      </c>
    </row>
    <row r="104" spans="1:8" x14ac:dyDescent="0.3">
      <c r="A104">
        <f t="shared" si="11"/>
        <v>98</v>
      </c>
      <c r="B104" s="13">
        <f t="shared" si="6"/>
        <v>0.99617415821334854</v>
      </c>
      <c r="C104" s="13">
        <f t="shared" si="7"/>
        <v>0.11969198158484542</v>
      </c>
      <c r="D104" s="13">
        <f t="shared" si="8"/>
        <v>1.4875095889565388</v>
      </c>
      <c r="E104" s="4">
        <f t="shared" si="9"/>
        <v>26.683654590018005</v>
      </c>
      <c r="F104" s="4">
        <f t="shared" si="10"/>
        <v>11.363736190993276</v>
      </c>
      <c r="H104" s="1">
        <v>44659</v>
      </c>
    </row>
    <row r="105" spans="1:8" x14ac:dyDescent="0.3">
      <c r="A105">
        <f t="shared" si="11"/>
        <v>99</v>
      </c>
      <c r="B105" s="13">
        <f t="shared" si="6"/>
        <v>0.99561051468437156</v>
      </c>
      <c r="C105" s="13">
        <f t="shared" si="7"/>
        <v>0.12640629512026721</v>
      </c>
      <c r="D105" s="13">
        <f t="shared" si="8"/>
        <v>1.4827767816238537</v>
      </c>
      <c r="E105" s="4">
        <f t="shared" si="9"/>
        <v>26.432613466759964</v>
      </c>
      <c r="F105" s="4">
        <f t="shared" si="10"/>
        <v>11.327580206271751</v>
      </c>
      <c r="H105" s="1">
        <v>44660</v>
      </c>
    </row>
    <row r="106" spans="1:8" x14ac:dyDescent="0.3">
      <c r="A106">
        <f t="shared" si="11"/>
        <v>100</v>
      </c>
      <c r="B106" s="13">
        <f t="shared" si="6"/>
        <v>0.99504817185462646</v>
      </c>
      <c r="C106" s="13">
        <f t="shared" si="7"/>
        <v>0.13308315174237367</v>
      </c>
      <c r="D106" s="13">
        <f t="shared" si="8"/>
        <v>1.4780603956473477</v>
      </c>
      <c r="E106" s="4">
        <f t="shared" si="9"/>
        <v>26.18268474757576</v>
      </c>
      <c r="F106" s="4">
        <f t="shared" si="10"/>
        <v>11.291549671470621</v>
      </c>
      <c r="H106" s="1">
        <v>44661</v>
      </c>
    </row>
    <row r="107" spans="1:8" x14ac:dyDescent="0.3">
      <c r="A107">
        <f t="shared" si="11"/>
        <v>101</v>
      </c>
      <c r="B107" s="13">
        <f t="shared" si="6"/>
        <v>0.99448729635843003</v>
      </c>
      <c r="C107" s="13">
        <f t="shared" si="7"/>
        <v>0.13972057295444912</v>
      </c>
      <c r="D107" s="13">
        <f t="shared" si="8"/>
        <v>1.4733614454750459</v>
      </c>
      <c r="E107" s="4">
        <f t="shared" si="9"/>
        <v>25.933961173406278</v>
      </c>
      <c r="F107" s="4">
        <f t="shared" si="10"/>
        <v>11.255652336401932</v>
      </c>
      <c r="H107" s="1">
        <v>44662</v>
      </c>
    </row>
    <row r="108" spans="1:8" x14ac:dyDescent="0.3">
      <c r="A108">
        <f t="shared" si="11"/>
        <v>102</v>
      </c>
      <c r="B108" s="13">
        <f t="shared" si="6"/>
        <v>0.99392805439529652</v>
      </c>
      <c r="C108" s="13">
        <f t="shared" si="7"/>
        <v>0.14631659194534127</v>
      </c>
      <c r="D108" s="13">
        <f t="shared" si="8"/>
        <v>1.4686809629936657</v>
      </c>
      <c r="E108" s="4">
        <f t="shared" si="9"/>
        <v>25.686534926245425</v>
      </c>
      <c r="F108" s="4">
        <f t="shared" si="10"/>
        <v>11.219896084099531</v>
      </c>
      <c r="H108" s="1">
        <v>44663</v>
      </c>
    </row>
    <row r="109" spans="1:8" x14ac:dyDescent="0.3">
      <c r="A109">
        <f t="shared" si="11"/>
        <v>103</v>
      </c>
      <c r="B109" s="13">
        <f t="shared" si="6"/>
        <v>0.99337061168068908</v>
      </c>
      <c r="C109" s="13">
        <f t="shared" si="7"/>
        <v>0.1528692541722694</v>
      </c>
      <c r="D109" s="13">
        <f t="shared" si="8"/>
        <v>1.4640199981864765</v>
      </c>
      <c r="E109" s="4">
        <f t="shared" si="9"/>
        <v>25.440497561270863</v>
      </c>
      <c r="F109" s="4">
        <f t="shared" si="10"/>
        <v>11.184288935844739</v>
      </c>
      <c r="H109" s="1">
        <v>44664</v>
      </c>
    </row>
    <row r="110" spans="1:8" x14ac:dyDescent="0.3">
      <c r="A110">
        <f t="shared" si="11"/>
        <v>104</v>
      </c>
      <c r="B110" s="13">
        <f t="shared" si="6"/>
        <v>0.99281513339691441</v>
      </c>
      <c r="C110" s="13">
        <f t="shared" si="7"/>
        <v>0.15937661793999749</v>
      </c>
      <c r="D110" s="13">
        <f t="shared" si="8"/>
        <v>1.4593796197508473</v>
      </c>
      <c r="E110" s="4">
        <f t="shared" si="9"/>
        <v>25.195939940243857</v>
      </c>
      <c r="F110" s="4">
        <f t="shared" si="10"/>
        <v>11.148839055884062</v>
      </c>
      <c r="H110" s="1">
        <v>44665</v>
      </c>
    </row>
    <row r="111" spans="1:8" x14ac:dyDescent="0.3">
      <c r="A111">
        <f t="shared" si="11"/>
        <v>105</v>
      </c>
      <c r="B111" s="13">
        <f t="shared" si="6"/>
        <v>0.99226178414417643</v>
      </c>
      <c r="C111" s="13">
        <f t="shared" si="7"/>
        <v>0.16583675497620093</v>
      </c>
      <c r="D111" s="13">
        <f t="shared" si="8"/>
        <v>1.4547609156729127</v>
      </c>
      <c r="E111" s="4">
        <f t="shared" si="9"/>
        <v>24.952952166302385</v>
      </c>
      <c r="F111" s="4">
        <f t="shared" si="10"/>
        <v>11.113554755819326</v>
      </c>
      <c r="H111" s="1">
        <v>44666</v>
      </c>
    </row>
    <row r="112" spans="1:8" x14ac:dyDescent="0.3">
      <c r="A112">
        <f t="shared" si="11"/>
        <v>106</v>
      </c>
      <c r="B112" s="13">
        <f t="shared" si="6"/>
        <v>0.99171072789180092</v>
      </c>
      <c r="C112" s="13">
        <f t="shared" si="7"/>
        <v>0.17224775100285453</v>
      </c>
      <c r="D112" s="13">
        <f t="shared" si="8"/>
        <v>1.4501649937567409</v>
      </c>
      <c r="E112" s="4">
        <f t="shared" si="9"/>
        <v>24.711623520267636</v>
      </c>
      <c r="F112" s="4">
        <f t="shared" si="10"/>
        <v>11.078444498650217</v>
      </c>
      <c r="H112" s="1">
        <v>44667</v>
      </c>
    </row>
    <row r="113" spans="1:8" x14ac:dyDescent="0.3">
      <c r="A113">
        <f t="shared" si="11"/>
        <v>107</v>
      </c>
      <c r="B113" s="13">
        <f t="shared" si="6"/>
        <v>0.99116212792964831</v>
      </c>
      <c r="C113" s="13">
        <f t="shared" si="7"/>
        <v>0.17860770630347506</v>
      </c>
      <c r="D113" s="13">
        <f t="shared" si="8"/>
        <v>1.4455929821053151</v>
      </c>
      <c r="E113" s="4">
        <f t="shared" si="9"/>
        <v>24.472042398579575</v>
      </c>
      <c r="F113" s="4">
        <f t="shared" si="10"/>
        <v>11.043516902448705</v>
      </c>
      <c r="H113" s="1">
        <v>44668</v>
      </c>
    </row>
    <row r="114" spans="1:8" x14ac:dyDescent="0.3">
      <c r="A114">
        <f t="shared" si="11"/>
        <v>108</v>
      </c>
      <c r="B114" s="13">
        <f t="shared" si="6"/>
        <v>0.99061614681972687</v>
      </c>
      <c r="C114" s="13">
        <f t="shared" si="7"/>
        <v>0.18491473628604796</v>
      </c>
      <c r="D114" s="13">
        <f t="shared" si="8"/>
        <v>1.4410460295506131</v>
      </c>
      <c r="E114" s="4">
        <f t="shared" si="9"/>
        <v>24.234296252972676</v>
      </c>
      <c r="F114" s="4">
        <f t="shared" si="10"/>
        <v>11.008780743644619</v>
      </c>
      <c r="H114" s="1">
        <v>44669</v>
      </c>
    </row>
    <row r="115" spans="1:8" x14ac:dyDescent="0.3">
      <c r="A115">
        <f t="shared" si="11"/>
        <v>109</v>
      </c>
      <c r="B115" s="13">
        <f t="shared" si="6"/>
        <v>0.99007294634802301</v>
      </c>
      <c r="C115" s="13">
        <f t="shared" si="7"/>
        <v>0.19116697204147237</v>
      </c>
      <c r="D115" s="13">
        <f t="shared" si="8"/>
        <v>1.4365253060300152</v>
      </c>
      <c r="E115" s="4">
        <f t="shared" si="9"/>
        <v>23.99847153199795</v>
      </c>
      <c r="F115" s="4">
        <f t="shared" si="10"/>
        <v>10.974244959901181</v>
      </c>
      <c r="H115" s="1">
        <v>44670</v>
      </c>
    </row>
    <row r="116" spans="1:8" x14ac:dyDescent="0.3">
      <c r="A116">
        <f t="shared" si="11"/>
        <v>110</v>
      </c>
      <c r="B116" s="13">
        <f t="shared" si="6"/>
        <v>0.98953268747655954</v>
      </c>
      <c r="C116" s="13">
        <f t="shared" si="7"/>
        <v>0.19736256089735976</v>
      </c>
      <c r="D116" s="13">
        <f t="shared" si="8"/>
        <v>1.4320320029062392</v>
      </c>
      <c r="E116" s="4">
        <f t="shared" si="9"/>
        <v>23.764653624492283</v>
      </c>
      <c r="F116" s="4">
        <f t="shared" si="10"/>
        <v>10.93991865255914</v>
      </c>
      <c r="H116" s="1">
        <v>44671</v>
      </c>
    </row>
    <row r="117" spans="1:8" x14ac:dyDescent="0.3">
      <c r="A117">
        <f t="shared" si="11"/>
        <v>111</v>
      </c>
      <c r="B117" s="13">
        <f t="shared" si="6"/>
        <v>0.98899553029569987</v>
      </c>
      <c r="C117" s="13">
        <f t="shared" si="7"/>
        <v>0.20349966696702032</v>
      </c>
      <c r="D117" s="13">
        <f t="shared" si="8"/>
        <v>1.4275673332279761</v>
      </c>
      <c r="E117" s="4">
        <f t="shared" si="9"/>
        <v>23.532926805090494</v>
      </c>
      <c r="F117" s="4">
        <f t="shared" si="10"/>
        <v>10.905811088627871</v>
      </c>
      <c r="H117" s="1">
        <v>44672</v>
      </c>
    </row>
    <row r="118" spans="1:8" x14ac:dyDescent="0.3">
      <c r="A118">
        <f t="shared" si="11"/>
        <v>112</v>
      </c>
      <c r="B118" s="13">
        <f t="shared" si="6"/>
        <v>0.9884616339767095</v>
      </c>
      <c r="C118" s="13">
        <f t="shared" si="7"/>
        <v>0.2095764716934761</v>
      </c>
      <c r="D118" s="13">
        <f t="shared" si="8"/>
        <v>1.423132531928383</v>
      </c>
      <c r="E118" s="4">
        <f t="shared" si="9"/>
        <v>23.303374181870073</v>
      </c>
      <c r="F118" s="4">
        <f t="shared" si="10"/>
        <v>10.871931702301762</v>
      </c>
      <c r="H118" s="1">
        <v>44673</v>
      </c>
    </row>
    <row r="119" spans="1:8" x14ac:dyDescent="0.3">
      <c r="A119">
        <f t="shared" si="11"/>
        <v>113</v>
      </c>
      <c r="B119" s="13">
        <f t="shared" si="6"/>
        <v>0.98793115672459009</v>
      </c>
      <c r="C119" s="13">
        <f t="shared" si="7"/>
        <v>0.21559117438833836</v>
      </c>
      <c r="D119" s="13">
        <f t="shared" si="8"/>
        <v>1.4187288559585787</v>
      </c>
      <c r="E119" s="4">
        <f t="shared" si="9"/>
        <v>23.076077646212571</v>
      </c>
      <c r="F119" s="4">
        <f t="shared" si="10"/>
        <v>10.838290095980033</v>
      </c>
      <c r="H119" s="1">
        <v>44674</v>
      </c>
    </row>
    <row r="120" spans="1:8" x14ac:dyDescent="0.3">
      <c r="A120">
        <f t="shared" si="11"/>
        <v>114</v>
      </c>
      <c r="B120" s="13">
        <f t="shared" si="6"/>
        <v>0.98740425573120028</v>
      </c>
      <c r="C120" s="13">
        <f t="shared" si="7"/>
        <v>0.22154199276539069</v>
      </c>
      <c r="D120" s="13">
        <f t="shared" si="8"/>
        <v>1.4143575843532996</v>
      </c>
      <c r="E120" s="4">
        <f t="shared" si="9"/>
        <v>22.851117824959385</v>
      </c>
      <c r="F120" s="4">
        <f t="shared" si="10"/>
        <v>10.804896040768318</v>
      </c>
      <c r="H120" s="1">
        <v>44675</v>
      </c>
    </row>
    <row r="121" spans="1:8" x14ac:dyDescent="0.3">
      <c r="A121">
        <f t="shared" si="11"/>
        <v>115</v>
      </c>
      <c r="B121" s="13">
        <f t="shared" si="6"/>
        <v>0.98688108712867562</v>
      </c>
      <c r="C121" s="13">
        <f t="shared" si="7"/>
        <v>0.22742716346871891</v>
      </c>
      <c r="D121" s="13">
        <f t="shared" si="8"/>
        <v>1.41002001822588</v>
      </c>
      <c r="E121" s="4">
        <f t="shared" si="9"/>
        <v>22.628574034933592</v>
      </c>
      <c r="F121" s="4">
        <f t="shared" si="10"/>
        <v>10.771759476440311</v>
      </c>
      <c r="H121" s="1">
        <v>44676</v>
      </c>
    </row>
    <row r="122" spans="1:8" x14ac:dyDescent="0.3">
      <c r="A122">
        <f t="shared" si="11"/>
        <v>116</v>
      </c>
      <c r="B122" s="13">
        <f t="shared" si="6"/>
        <v>0.98636180594316414</v>
      </c>
      <c r="C122" s="13">
        <f t="shared" si="7"/>
        <v>0.23324494259523115</v>
      </c>
      <c r="D122" s="13">
        <f t="shared" si="8"/>
        <v>1.4057174806897652</v>
      </c>
      <c r="E122" s="4">
        <f t="shared" si="9"/>
        <v>22.40852423989293</v>
      </c>
      <c r="F122" s="4">
        <f t="shared" si="10"/>
        <v>10.738890510838178</v>
      </c>
      <c r="H122" s="1">
        <v>44677</v>
      </c>
    </row>
    <row r="123" spans="1:8" x14ac:dyDescent="0.3">
      <c r="A123">
        <f t="shared" si="11"/>
        <v>117</v>
      </c>
      <c r="B123" s="13">
        <f t="shared" si="6"/>
        <v>0.9858465660488881</v>
      </c>
      <c r="C123" s="13">
        <f t="shared" si="7"/>
        <v>0.23899360621141433</v>
      </c>
      <c r="D123" s="13">
        <f t="shared" si="8"/>
        <v>1.4014513167038019</v>
      </c>
      <c r="E123" s="4">
        <f t="shared" si="9"/>
        <v>22.19104500997226</v>
      </c>
      <c r="F123" s="4">
        <f t="shared" si="10"/>
        <v>10.706299418690659</v>
      </c>
      <c r="H123" s="1">
        <v>44678</v>
      </c>
    </row>
    <row r="124" spans="1:8" x14ac:dyDescent="0.3">
      <c r="A124">
        <f t="shared" si="11"/>
        <v>118</v>
      </c>
      <c r="B124" s="13">
        <f t="shared" si="6"/>
        <v>0.98533552012254777</v>
      </c>
      <c r="C124" s="13">
        <f t="shared" si="7"/>
        <v>0.2446714508641725</v>
      </c>
      <c r="D124" s="13">
        <f t="shared" si="8"/>
        <v>1.3972228928386166</v>
      </c>
      <c r="E124" s="4">
        <f t="shared" si="9"/>
        <v>21.976211483667321</v>
      </c>
      <c r="F124" s="4">
        <f t="shared" si="10"/>
        <v>10.673996639828323</v>
      </c>
      <c r="H124" s="1">
        <v>44679</v>
      </c>
    </row>
    <row r="125" spans="1:8" x14ac:dyDescent="0.3">
      <c r="A125">
        <f t="shared" si="11"/>
        <v>119</v>
      </c>
      <c r="B125" s="13">
        <f t="shared" si="6"/>
        <v>0.98482881959808055</v>
      </c>
      <c r="C125" s="13">
        <f t="shared" si="7"/>
        <v>0.25027679408559728</v>
      </c>
      <c r="D125" s="13">
        <f t="shared" si="8"/>
        <v>1.3930335969614778</v>
      </c>
      <c r="E125" s="4">
        <f t="shared" si="9"/>
        <v>21.764097332404287</v>
      </c>
      <c r="F125" s="4">
        <f t="shared" si="10"/>
        <v>10.641992776776108</v>
      </c>
      <c r="H125" s="1">
        <v>44680</v>
      </c>
    </row>
    <row r="126" spans="1:8" x14ac:dyDescent="0.3">
      <c r="A126">
        <f t="shared" si="11"/>
        <v>120</v>
      </c>
      <c r="B126" s="13">
        <f t="shared" si="6"/>
        <v>0.98432661462178739</v>
      </c>
      <c r="C126" s="13">
        <f t="shared" si="7"/>
        <v>0.25580797489151891</v>
      </c>
      <c r="D126" s="13">
        <f t="shared" si="8"/>
        <v>1.388884837837127</v>
      </c>
      <c r="E126" s="4">
        <f t="shared" si="9"/>
        <v>21.554774727732894</v>
      </c>
      <c r="F126" s="4">
        <f t="shared" si="10"/>
        <v>10.610298591703883</v>
      </c>
      <c r="H126" s="1">
        <v>44681</v>
      </c>
    </row>
    <row r="127" spans="1:8" x14ac:dyDescent="0.3">
      <c r="A127">
        <f t="shared" si="11"/>
        <v>121</v>
      </c>
      <c r="B127" s="13">
        <f t="shared" si="6"/>
        <v>0.98382905400784104</v>
      </c>
      <c r="C127" s="13">
        <f t="shared" si="7"/>
        <v>0.26126335427369202</v>
      </c>
      <c r="D127" s="13">
        <f t="shared" si="8"/>
        <v>1.3847780446421964</v>
      </c>
      <c r="E127" s="4">
        <f t="shared" si="9"/>
        <v>21.348314311173588</v>
      </c>
      <c r="F127" s="4">
        <f t="shared" si="10"/>
        <v>10.578925002716874</v>
      </c>
      <c r="H127" s="1">
        <v>44682</v>
      </c>
    </row>
    <row r="128" spans="1:8" x14ac:dyDescent="0.3">
      <c r="A128">
        <f t="shared" si="11"/>
        <v>122</v>
      </c>
      <c r="B128" s="13">
        <f t="shared" si="6"/>
        <v>0.98333628519418981</v>
      </c>
      <c r="C128" s="13">
        <f t="shared" si="7"/>
        <v>0.26664131568546878</v>
      </c>
      <c r="D128" s="13">
        <f t="shared" si="8"/>
        <v>1.380714666390956</v>
      </c>
      <c r="E128" s="4">
        <f t="shared" si="9"/>
        <v>21.144785166741833</v>
      </c>
      <c r="F128" s="4">
        <f t="shared" si="10"/>
        <v>10.547883079468697</v>
      </c>
      <c r="H128" s="1">
        <v>44683</v>
      </c>
    </row>
    <row r="129" spans="1:8" x14ac:dyDescent="0.3">
      <c r="A129">
        <f t="shared" si="11"/>
        <v>123</v>
      </c>
      <c r="B129" s="13">
        <f t="shared" si="6"/>
        <v>0.98284845419886802</v>
      </c>
      <c r="C129" s="13">
        <f t="shared" si="7"/>
        <v>0.27194026552081696</v>
      </c>
      <c r="D129" s="13">
        <f t="shared" si="8"/>
        <v>1.3766961712703067</v>
      </c>
      <c r="E129" s="4">
        <f t="shared" si="9"/>
        <v>20.944254796165421</v>
      </c>
      <c r="F129" s="4">
        <f t="shared" si="10"/>
        <v>10.517184038081082</v>
      </c>
      <c r="H129" s="1">
        <v>44684</v>
      </c>
    </row>
    <row r="130" spans="1:8" x14ac:dyDescent="0.3">
      <c r="A130">
        <f t="shared" si="11"/>
        <v>124</v>
      </c>
      <c r="B130" s="13">
        <f t="shared" si="6"/>
        <v>0.98236570557672775</v>
      </c>
      <c r="C130" s="13">
        <f t="shared" si="7"/>
        <v>0.27715863358653975</v>
      </c>
      <c r="D130" s="13">
        <f t="shared" si="8"/>
        <v>1.3727240458821166</v>
      </c>
      <c r="E130" s="4">
        <f t="shared" si="9"/>
        <v>20.746789096803255</v>
      </c>
      <c r="F130" s="4">
        <f t="shared" si="10"/>
        <v>10.48683923535574</v>
      </c>
      <c r="H130" s="1">
        <v>44685</v>
      </c>
    </row>
    <row r="131" spans="1:8" x14ac:dyDescent="0.3">
      <c r="A131">
        <f t="shared" si="11"/>
        <v>125</v>
      </c>
      <c r="B131" s="13">
        <f t="shared" si="6"/>
        <v>0.98188818237660425</v>
      </c>
      <c r="C131" s="13">
        <f t="shared" si="7"/>
        <v>0.28229487356755767</v>
      </c>
      <c r="D131" s="13">
        <f t="shared" si="8"/>
        <v>1.3687997943912025</v>
      </c>
      <c r="E131" s="4">
        <f t="shared" si="9"/>
        <v>20.55245234226647</v>
      </c>
      <c r="F131" s="4">
        <f t="shared" si="10"/>
        <v>10.456860162265434</v>
      </c>
      <c r="H131" s="1">
        <v>44686</v>
      </c>
    </row>
    <row r="132" spans="1:8" x14ac:dyDescent="0.3">
      <c r="A132">
        <f t="shared" si="11"/>
        <v>126</v>
      </c>
      <c r="B132" s="13">
        <f t="shared" si="6"/>
        <v>0.98141602609892764</v>
      </c>
      <c r="C132" s="13">
        <f t="shared" si="7"/>
        <v>0.28734746348511525</v>
      </c>
      <c r="D132" s="13">
        <f t="shared" si="8"/>
        <v>1.3649249375774961</v>
      </c>
      <c r="E132" s="4">
        <f t="shared" si="9"/>
        <v>20.361307165735408</v>
      </c>
      <c r="F132" s="4">
        <f t="shared" si="10"/>
        <v>10.42725843671305</v>
      </c>
      <c r="H132" s="1">
        <v>44687</v>
      </c>
    </row>
    <row r="133" spans="1:8" x14ac:dyDescent="0.3">
      <c r="A133">
        <f t="shared" si="11"/>
        <v>127</v>
      </c>
      <c r="B133" s="13">
        <f t="shared" si="6"/>
        <v>0.980949376653793</v>
      </c>
      <c r="C133" s="13">
        <f t="shared" si="7"/>
        <v>0.29231490614777594</v>
      </c>
      <c r="D133" s="13">
        <f t="shared" si="8"/>
        <v>1.3611010117911908</v>
      </c>
      <c r="E133" s="4">
        <f t="shared" si="9"/>
        <v>20.173414545958206</v>
      </c>
      <c r="F133" s="4">
        <f t="shared" si="10"/>
        <v>10.39804579554951</v>
      </c>
      <c r="H133" s="1">
        <v>44688</v>
      </c>
    </row>
    <row r="134" spans="1:8" x14ac:dyDescent="0.3">
      <c r="A134">
        <f t="shared" si="11"/>
        <v>128</v>
      </c>
      <c r="B134" s="13">
        <f t="shared" si="6"/>
        <v>0.98048837231950192</v>
      </c>
      <c r="C134" s="13">
        <f t="shared" si="7"/>
        <v>0.29719572959507262</v>
      </c>
      <c r="D134" s="13">
        <f t="shared" si="8"/>
        <v>1.3573295678099413</v>
      </c>
      <c r="E134" s="4">
        <f t="shared" si="9"/>
        <v>19.988833795909542</v>
      </c>
      <c r="F134" s="4">
        <f t="shared" si="10"/>
        <v>10.369234085843429</v>
      </c>
      <c r="H134" s="1">
        <v>44689</v>
      </c>
    </row>
    <row r="135" spans="1:8" x14ac:dyDescent="0.3">
      <c r="A135">
        <f t="shared" si="11"/>
        <v>129</v>
      </c>
      <c r="B135" s="13">
        <f t="shared" si="6"/>
        <v>0.98003314970158795</v>
      </c>
      <c r="C135" s="13">
        <f t="shared" si="7"/>
        <v>0.30198848753368118</v>
      </c>
      <c r="D135" s="13">
        <f t="shared" si="8"/>
        <v>1.3536121695975021</v>
      </c>
      <c r="E135" s="4">
        <f t="shared" si="9"/>
        <v>19.807622554080204</v>
      </c>
      <c r="F135" s="4">
        <f t="shared" si="10"/>
        <v>10.340835255397796</v>
      </c>
      <c r="H135" s="1">
        <v>44690</v>
      </c>
    </row>
    <row r="136" spans="1:8" x14ac:dyDescent="0.3">
      <c r="A136">
        <f t="shared" si="11"/>
        <v>130</v>
      </c>
      <c r="B136" s="13">
        <f t="shared" ref="B136:B199" si="12">1+0.033*COS(2*PI()/365*A136)</f>
        <v>0.97958384369233742</v>
      </c>
      <c r="C136" s="13">
        <f t="shared" ref="C136:C199" si="13">0.409*SIN(2*PI()/365*A136-1.39)</f>
        <v>0.30669175976598817</v>
      </c>
      <c r="D136" s="13">
        <f t="shared" ref="D136:D199" si="14">+ACOS(-TAN($C$4)*TAN(C136))</f>
        <v>1.3499503929635228</v>
      </c>
      <c r="E136" s="4">
        <f t="shared" ref="E136:E199" si="15">24*60/PI()*0.082*B136*(D136*SIN($C$4)*SIN(C136)+COS($C$4)*COS(C136)*SIN(D136))</f>
        <v>19.629836778360993</v>
      </c>
      <c r="F136" s="4">
        <f t="shared" ref="F136:F199" si="16">24/PI()*D136</f>
        <v>10.312861342511578</v>
      </c>
      <c r="H136" s="1">
        <v>44691</v>
      </c>
    </row>
    <row r="137" spans="1:8" x14ac:dyDescent="0.3">
      <c r="A137">
        <f t="shared" ref="A137:A200" si="17">+A136+1</f>
        <v>131</v>
      </c>
      <c r="B137" s="13">
        <f t="shared" si="12"/>
        <v>0.97914058743081744</v>
      </c>
      <c r="C137" s="13">
        <f t="shared" si="13"/>
        <v>0.31130415261092631</v>
      </c>
      <c r="D137" s="13">
        <f t="shared" si="14"/>
        <v>1.3463458241245669</v>
      </c>
      <c r="E137" s="4">
        <f t="shared" si="15"/>
        <v>19.455530742476739</v>
      </c>
      <c r="F137" s="4">
        <f t="shared" si="16"/>
        <v>10.285324464986706</v>
      </c>
      <c r="H137" s="1">
        <v>44692</v>
      </c>
    </row>
    <row r="138" spans="1:8" x14ac:dyDescent="0.3">
      <c r="A138">
        <f t="shared" si="17"/>
        <v>132</v>
      </c>
      <c r="B138" s="13">
        <f t="shared" si="12"/>
        <v>0.97870351226342489</v>
      </c>
      <c r="C138" s="13">
        <f t="shared" si="13"/>
        <v>0.31582429931695188</v>
      </c>
      <c r="D138" s="13">
        <f t="shared" si="14"/>
        <v>1.342800058166812</v>
      </c>
      <c r="E138" s="4">
        <f t="shared" si="15"/>
        <v>19.284757034919188</v>
      </c>
      <c r="F138" s="4">
        <f t="shared" si="16"/>
        <v>10.25823680838397</v>
      </c>
      <c r="H138" s="1">
        <v>44693</v>
      </c>
    </row>
    <row r="139" spans="1:8" x14ac:dyDescent="0.3">
      <c r="A139">
        <f t="shared" si="17"/>
        <v>133</v>
      </c>
      <c r="B139" s="13">
        <f t="shared" si="12"/>
        <v>0.97827274770496442</v>
      </c>
      <c r="C139" s="13">
        <f t="shared" si="13"/>
        <v>0.32025086046704321</v>
      </c>
      <c r="D139" s="13">
        <f t="shared" si="14"/>
        <v>1.3393146974112873</v>
      </c>
      <c r="E139" s="4">
        <f t="shared" si="15"/>
        <v>19.117566560319748</v>
      </c>
      <c r="F139" s="4">
        <f t="shared" si="16"/>
        <v>10.231610613534357</v>
      </c>
      <c r="H139" s="1">
        <v>44694</v>
      </c>
    </row>
    <row r="140" spans="1:8" x14ac:dyDescent="0.3">
      <c r="A140">
        <f t="shared" si="17"/>
        <v>134</v>
      </c>
      <c r="B140" s="13">
        <f t="shared" si="12"/>
        <v>0.97784842140027151</v>
      </c>
      <c r="C140" s="13">
        <f t="shared" si="13"/>
        <v>0.32458252437559854</v>
      </c>
      <c r="D140" s="13">
        <f t="shared" si="14"/>
        <v>1.3358913496829334</v>
      </c>
      <c r="E140" s="4">
        <f t="shared" si="15"/>
        <v>18.95400854319654</v>
      </c>
      <c r="F140" s="4">
        <f t="shared" si="16"/>
        <v>10.205458163315642</v>
      </c>
      <c r="H140" s="1">
        <v>44695</v>
      </c>
    </row>
    <row r="141" spans="1:8" x14ac:dyDescent="0.3">
      <c r="A141">
        <f t="shared" si="17"/>
        <v>135</v>
      </c>
      <c r="B141" s="13">
        <f t="shared" si="12"/>
        <v>0.97743065908638782</v>
      </c>
      <c r="C141" s="13">
        <f t="shared" si="13"/>
        <v>0.3288180074771167</v>
      </c>
      <c r="D141" s="13">
        <f t="shared" si="14"/>
        <v>1.3325316264852167</v>
      </c>
      <c r="E141" s="4">
        <f t="shared" si="15"/>
        <v>18.794130534002612</v>
      </c>
      <c r="F141" s="4">
        <f t="shared" si="16"/>
        <v>10.179791768707458</v>
      </c>
      <c r="H141" s="1">
        <v>44696</v>
      </c>
    </row>
    <row r="142" spans="1:8" x14ac:dyDescent="0.3">
      <c r="A142">
        <f t="shared" si="17"/>
        <v>136</v>
      </c>
      <c r="B142" s="13">
        <f t="shared" si="12"/>
        <v>0.97701958455530324</v>
      </c>
      <c r="C142" s="13">
        <f t="shared" si="13"/>
        <v>0.33295605470654577</v>
      </c>
      <c r="D142" s="13">
        <f t="shared" si="14"/>
        <v>1.329237141082495</v>
      </c>
      <c r="E142" s="4">
        <f t="shared" si="15"/>
        <v>18.637978417395608</v>
      </c>
      <c r="F142" s="4">
        <f t="shared" si="16"/>
        <v>10.154623754141671</v>
      </c>
      <c r="H142" s="1">
        <v>44697</v>
      </c>
    </row>
    <row r="143" spans="1:8" x14ac:dyDescent="0.3">
      <c r="A143">
        <f t="shared" si="17"/>
        <v>137</v>
      </c>
      <c r="B143" s="13">
        <f t="shared" si="12"/>
        <v>0.97661531961727288</v>
      </c>
      <c r="C143" s="13">
        <f t="shared" si="13"/>
        <v>0.33699543987118497</v>
      </c>
      <c r="D143" s="13">
        <f t="shared" si="14"/>
        <v>1.3260095064928219</v>
      </c>
      <c r="E143" s="4">
        <f t="shared" si="15"/>
        <v>18.485596422642505</v>
      </c>
      <c r="F143" s="4">
        <f t="shared" si="16"/>
        <v>10.129966442168509</v>
      </c>
      <c r="H143" s="1">
        <v>44698</v>
      </c>
    </row>
    <row r="144" spans="1:8" x14ac:dyDescent="0.3">
      <c r="A144">
        <f t="shared" si="17"/>
        <v>138</v>
      </c>
      <c r="B144" s="13">
        <f t="shared" si="12"/>
        <v>0.9762179840647226</v>
      </c>
      <c r="C144" s="13">
        <f t="shared" si="13"/>
        <v>0.34093496601403311</v>
      </c>
      <c r="D144" s="13">
        <f t="shared" si="14"/>
        <v>1.3228503333943653</v>
      </c>
      <c r="E144" s="4">
        <f t="shared" si="15"/>
        <v>18.337027136066379</v>
      </c>
      <c r="F144" s="4">
        <f t="shared" si="16"/>
        <v>10.1058321374628</v>
      </c>
      <c r="H144" s="1">
        <v>44699</v>
      </c>
    </row>
    <row r="145" spans="1:8" x14ac:dyDescent="0.3">
      <c r="A145">
        <f t="shared" si="17"/>
        <v>139</v>
      </c>
      <c r="B145" s="13">
        <f t="shared" si="12"/>
        <v>0.97582769563675187</v>
      </c>
      <c r="C145" s="13">
        <f t="shared" si="13"/>
        <v>0.34477346576847206</v>
      </c>
      <c r="D145" s="13">
        <f t="shared" si="14"/>
        <v>1.3197612279491413</v>
      </c>
      <c r="E145" s="4">
        <f t="shared" si="15"/>
        <v>18.192311515436039</v>
      </c>
      <c r="F145" s="4">
        <f t="shared" si="16"/>
        <v>10.082233110198503</v>
      </c>
      <c r="H145" s="1">
        <v>44700</v>
      </c>
    </row>
    <row r="146" spans="1:8" x14ac:dyDescent="0.3">
      <c r="A146">
        <f t="shared" si="17"/>
        <v>140</v>
      </c>
      <c r="B146" s="13">
        <f t="shared" si="12"/>
        <v>0.97544456998424511</v>
      </c>
      <c r="C146" s="13">
        <f t="shared" si="13"/>
        <v>0.34850980170418305</v>
      </c>
      <c r="D146" s="13">
        <f t="shared" si="14"/>
        <v>1.3167437895482688</v>
      </c>
      <c r="E146" s="4">
        <f t="shared" si="15"/>
        <v>18.051488906193356</v>
      </c>
      <c r="F146" s="4">
        <f t="shared" si="16"/>
        <v>10.059181578823743</v>
      </c>
      <c r="H146" s="1">
        <v>44701</v>
      </c>
    </row>
    <row r="147" spans="1:8" x14ac:dyDescent="0.3">
      <c r="A147">
        <f t="shared" si="17"/>
        <v>141</v>
      </c>
      <c r="B147" s="13">
        <f t="shared" si="12"/>
        <v>0.97506872063560157</v>
      </c>
      <c r="C147" s="13">
        <f t="shared" si="13"/>
        <v>0.35214286666419159</v>
      </c>
      <c r="D147" s="13">
        <f t="shared" si="14"/>
        <v>1.3137996084834938</v>
      </c>
      <c r="E147" s="4">
        <f t="shared" si="15"/>
        <v>17.914597059407409</v>
      </c>
      <c r="F147" s="4">
        <f t="shared" si="16"/>
        <v>10.036689692272551</v>
      </c>
      <c r="H147" s="1">
        <v>44702</v>
      </c>
    </row>
    <row r="148" spans="1:8" x14ac:dyDescent="0.3">
      <c r="A148">
        <f t="shared" si="17"/>
        <v>142</v>
      </c>
      <c r="B148" s="13">
        <f t="shared" si="12"/>
        <v>0.97470025896309476</v>
      </c>
      <c r="C148" s="13">
        <f t="shared" si="13"/>
        <v>0.35567158409294203</v>
      </c>
      <c r="D148" s="13">
        <f t="shared" si="14"/>
        <v>1.3109302635502473</v>
      </c>
      <c r="E148" s="4">
        <f t="shared" si="15"/>
        <v>17.781672151339109</v>
      </c>
      <c r="F148" s="4">
        <f t="shared" si="16"/>
        <v>10.014769511653583</v>
      </c>
      <c r="H148" s="1">
        <v>44703</v>
      </c>
    </row>
    <row r="149" spans="1:8" x14ac:dyDescent="0.3">
      <c r="A149">
        <f t="shared" si="17"/>
        <v>143</v>
      </c>
      <c r="B149" s="13">
        <f t="shared" si="12"/>
        <v>0.97433929414987031</v>
      </c>
      <c r="C149" s="13">
        <f t="shared" si="13"/>
        <v>0.35909490835530422</v>
      </c>
      <c r="D149" s="13">
        <f t="shared" si="14"/>
        <v>1.3081373195880388</v>
      </c>
      <c r="E149" s="4">
        <f t="shared" si="15"/>
        <v>17.652748804495118</v>
      </c>
      <c r="F149" s="4">
        <f t="shared" si="16"/>
        <v>9.9934329914601037</v>
      </c>
      <c r="H149" s="1">
        <v>44704</v>
      </c>
    </row>
    <row r="150" spans="1:8" x14ac:dyDescent="0.3">
      <c r="A150">
        <f t="shared" si="17"/>
        <v>144</v>
      </c>
      <c r="B150" s="13">
        <f t="shared" si="12"/>
        <v>0.97398593315759263</v>
      </c>
      <c r="C150" s="13">
        <f t="shared" si="13"/>
        <v>0.36241182504641783</v>
      </c>
      <c r="D150" s="13">
        <f t="shared" si="14"/>
        <v>1.3054223249645056</v>
      </c>
      <c r="E150" s="4">
        <f t="shared" si="15"/>
        <v>17.527860110044859</v>
      </c>
      <c r="F150" s="4">
        <f t="shared" si="16"/>
        <v>9.9726919603495485</v>
      </c>
      <c r="H150" s="1">
        <v>44705</v>
      </c>
    </row>
    <row r="151" spans="1:8" x14ac:dyDescent="0.3">
      <c r="A151">
        <f t="shared" si="17"/>
        <v>145</v>
      </c>
      <c r="B151" s="13">
        <f t="shared" si="12"/>
        <v>0.97364028069474995</v>
      </c>
      <c r="C151" s="13">
        <f t="shared" si="13"/>
        <v>0.36562135129228251</v>
      </c>
      <c r="D151" s="13">
        <f t="shared" si="14"/>
        <v>1.3027868090099519</v>
      </c>
      <c r="E151" s="4">
        <f t="shared" si="15"/>
        <v>17.407037651470457</v>
      </c>
      <c r="F151" s="4">
        <f t="shared" si="16"/>
        <v>9.9525581015448399</v>
      </c>
      <c r="H151" s="1">
        <v>44706</v>
      </c>
    </row>
    <row r="152" spans="1:8" x14ac:dyDescent="0.3">
      <c r="A152">
        <f t="shared" si="17"/>
        <v>146</v>
      </c>
      <c r="B152" s="13">
        <f t="shared" si="12"/>
        <v>0.97330243918562676</v>
      </c>
      <c r="C152" s="13">
        <f t="shared" si="13"/>
        <v>0.3687225360410043</v>
      </c>
      <c r="D152" s="13">
        <f t="shared" si="14"/>
        <v>1.3002322794097092</v>
      </c>
      <c r="E152" s="4">
        <f t="shared" si="15"/>
        <v>17.290311529315531</v>
      </c>
      <c r="F152" s="4">
        <f t="shared" si="16"/>
        <v>9.9330429329134855</v>
      </c>
      <c r="H152" s="1">
        <v>44707</v>
      </c>
    </row>
    <row r="153" spans="1:8" x14ac:dyDescent="0.3">
      <c r="A153">
        <f t="shared" si="17"/>
        <v>147</v>
      </c>
      <c r="B153" s="13">
        <f t="shared" si="12"/>
        <v>0.97297250873995333</v>
      </c>
      <c r="C153" s="13">
        <f t="shared" si="13"/>
        <v>0.37171446034461303</v>
      </c>
      <c r="D153" s="13">
        <f t="shared" si="14"/>
        <v>1.2977602195621358</v>
      </c>
      <c r="E153" s="4">
        <f t="shared" si="15"/>
        <v>17.177710386895072</v>
      </c>
      <c r="F153" s="4">
        <f t="shared" si="16"/>
        <v>9.914157786784191</v>
      </c>
      <c r="H153" s="1">
        <v>44708</v>
      </c>
    </row>
    <row r="154" spans="1:8" x14ac:dyDescent="0.3">
      <c r="A154">
        <f t="shared" si="17"/>
        <v>148</v>
      </c>
      <c r="B154" s="13">
        <f t="shared" si="12"/>
        <v>0.97265058712324137</v>
      </c>
      <c r="C154" s="13">
        <f t="shared" si="13"/>
        <v>0.37459623763136651</v>
      </c>
      <c r="D154" s="13">
        <f t="shared" si="14"/>
        <v>1.2953720859105198</v>
      </c>
      <c r="E154" s="4">
        <f t="shared" si="15"/>
        <v>17.069261436826174</v>
      </c>
      <c r="F154" s="4">
        <f t="shared" si="16"/>
        <v>9.895913789564089</v>
      </c>
      <c r="H154" s="1">
        <v>44709</v>
      </c>
    </row>
    <row r="155" spans="1:8" x14ac:dyDescent="0.3">
      <c r="A155">
        <f t="shared" si="17"/>
        <v>149</v>
      </c>
      <c r="B155" s="13">
        <f t="shared" si="12"/>
        <v>0.97233676972781347</v>
      </c>
      <c r="C155" s="13">
        <f t="shared" si="13"/>
        <v>0.37736701396846095</v>
      </c>
      <c r="D155" s="13">
        <f t="shared" si="14"/>
        <v>1.2930693052575828</v>
      </c>
      <c r="E155" s="4">
        <f t="shared" si="15"/>
        <v>16.964990488236573</v>
      </c>
      <c r="F155" s="4">
        <f t="shared" si="16"/>
        <v>9.8783218412230678</v>
      </c>
      <c r="H155" s="1">
        <v>44710</v>
      </c>
    </row>
    <row r="156" spans="1:8" x14ac:dyDescent="0.3">
      <c r="A156">
        <f t="shared" si="17"/>
        <v>150</v>
      </c>
      <c r="B156" s="13">
        <f t="shared" si="12"/>
        <v>0.97203114954453662</v>
      </c>
      <c r="C156" s="13">
        <f t="shared" si="13"/>
        <v>0.3800259683150693</v>
      </c>
      <c r="D156" s="13">
        <f t="shared" si="14"/>
        <v>1.290853272071681</v>
      </c>
      <c r="E156" s="4">
        <f t="shared" si="15"/>
        <v>16.864921974506334</v>
      </c>
      <c r="F156" s="4">
        <f t="shared" si="16"/>
        <v>9.861392594714653</v>
      </c>
      <c r="H156" s="1">
        <v>44711</v>
      </c>
    </row>
    <row r="157" spans="1:8" x14ac:dyDescent="0.3">
      <c r="A157">
        <f t="shared" si="17"/>
        <v>151</v>
      </c>
      <c r="B157" s="13">
        <f t="shared" si="12"/>
        <v>0.97173381713526685</v>
      </c>
      <c r="C157" s="13">
        <f t="shared" si="13"/>
        <v>0.38257231276563386</v>
      </c>
      <c r="D157" s="13">
        <f t="shared" si="14"/>
        <v>1.2887253457941426</v>
      </c>
      <c r="E157" s="4">
        <f t="shared" si="15"/>
        <v>16.76907898139655</v>
      </c>
      <c r="F157" s="4">
        <f t="shared" si="16"/>
        <v>9.8451364354055944</v>
      </c>
      <c r="H157" s="1">
        <v>44712</v>
      </c>
    </row>
    <row r="158" spans="1:8" x14ac:dyDescent="0.3">
      <c r="A158">
        <f t="shared" si="17"/>
        <v>152</v>
      </c>
      <c r="B158" s="13">
        <f t="shared" si="12"/>
        <v>0.9714448606060142</v>
      </c>
      <c r="C158" s="13">
        <f t="shared" si="13"/>
        <v>0.38500529278333917</v>
      </c>
      <c r="D158" s="13">
        <f t="shared" si="14"/>
        <v>1.2866868481575078</v>
      </c>
      <c r="E158" s="4">
        <f t="shared" si="15"/>
        <v>16.677483275418222</v>
      </c>
      <c r="F158" s="4">
        <f t="shared" si="16"/>
        <v>9.8295634605887194</v>
      </c>
      <c r="H158" s="1">
        <v>44713</v>
      </c>
    </row>
    <row r="159" spans="1:8" x14ac:dyDescent="0.3">
      <c r="A159">
        <f t="shared" si="17"/>
        <v>153</v>
      </c>
      <c r="B159" s="13">
        <f t="shared" si="12"/>
        <v>0.9711643655808343</v>
      </c>
      <c r="C159" s="13">
        <f t="shared" si="13"/>
        <v>0.38732418742369801</v>
      </c>
      <c r="D159" s="13">
        <f t="shared" si="14"/>
        <v>1.2847390605246936</v>
      </c>
      <c r="E159" s="4">
        <f t="shared" si="15"/>
        <v>16.59015533229427</v>
      </c>
      <c r="F159" s="4">
        <f t="shared" si="16"/>
        <v>9.8146834591556491</v>
      </c>
      <c r="H159" s="1">
        <v>44714</v>
      </c>
    </row>
    <row r="160" spans="1:8" x14ac:dyDescent="0.3">
      <c r="A160">
        <f t="shared" si="17"/>
        <v>154</v>
      </c>
      <c r="B160" s="13">
        <f t="shared" si="12"/>
        <v>0.97089241517645686</v>
      </c>
      <c r="C160" s="13">
        <f t="shared" si="13"/>
        <v>0.38952830954818268</v>
      </c>
      <c r="D160" s="13">
        <f t="shared" si="14"/>
        <v>1.2828832212593198</v>
      </c>
      <c r="E160" s="4">
        <f t="shared" si="15"/>
        <v>16.507114365368242</v>
      </c>
      <c r="F160" s="4">
        <f t="shared" si="16"/>
        <v>9.8005058915075711</v>
      </c>
      <c r="H160" s="1">
        <v>44715</v>
      </c>
    </row>
    <row r="161" spans="1:8" x14ac:dyDescent="0.3">
      <c r="A161">
        <f t="shared" si="17"/>
        <v>155</v>
      </c>
      <c r="B161" s="13">
        <f t="shared" si="12"/>
        <v>0.97062908997765562</v>
      </c>
      <c r="C161" s="13">
        <f t="shared" si="13"/>
        <v>0.39161700602783878</v>
      </c>
      <c r="D161" s="13">
        <f t="shared" si="14"/>
        <v>1.2811205231375982</v>
      </c>
      <c r="E161" s="4">
        <f t="shared" si="15"/>
        <v>16.428378353814153</v>
      </c>
      <c r="F161" s="4">
        <f t="shared" si="16"/>
        <v>9.7870398697835341</v>
      </c>
      <c r="H161" s="1">
        <v>44716</v>
      </c>
    </row>
    <row r="162" spans="1:8" x14ac:dyDescent="0.3">
      <c r="A162">
        <f t="shared" si="17"/>
        <v>156</v>
      </c>
      <c r="B162" s="13">
        <f t="shared" si="12"/>
        <v>0.97037446801337024</v>
      </c>
      <c r="C162" s="13">
        <f t="shared" si="13"/>
        <v>0.3935896579368216</v>
      </c>
      <c r="D162" s="13">
        <f t="shared" si="14"/>
        <v>1.2794521108122665</v>
      </c>
      <c r="E162" s="4">
        <f t="shared" si="15"/>
        <v>16.353964070503739</v>
      </c>
      <c r="F162" s="4">
        <f t="shared" si="16"/>
        <v>9.7742941384863187</v>
      </c>
      <c r="H162" s="1">
        <v>44717</v>
      </c>
    </row>
    <row r="163" spans="1:8" x14ac:dyDescent="0.3">
      <c r="A163">
        <f t="shared" si="17"/>
        <v>157</v>
      </c>
      <c r="B163" s="13">
        <f t="shared" si="12"/>
        <v>0.97012862473358386</v>
      </c>
      <c r="C163" s="13">
        <f t="shared" si="13"/>
        <v>0.39544568073579722</v>
      </c>
      <c r="D163" s="13">
        <f t="shared" si="14"/>
        <v>1.2778790783391079</v>
      </c>
      <c r="E163" s="4">
        <f t="shared" si="15"/>
        <v>16.283887109389745</v>
      </c>
      <c r="F163" s="4">
        <f t="shared" si="16"/>
        <v>9.7622770555864502</v>
      </c>
      <c r="H163" s="1">
        <v>44718</v>
      </c>
    </row>
    <row r="164" spans="1:8" x14ac:dyDescent="0.3">
      <c r="A164">
        <f t="shared" si="17"/>
        <v>158</v>
      </c>
      <c r="B164" s="13">
        <f t="shared" si="12"/>
        <v>0.96989163298696601</v>
      </c>
      <c r="C164" s="13">
        <f t="shared" si="13"/>
        <v>0.39718452444515412</v>
      </c>
      <c r="D164" s="13">
        <f t="shared" si="14"/>
        <v>1.276402466776541</v>
      </c>
      <c r="E164" s="4">
        <f t="shared" si="15"/>
        <v>16.218161912266837</v>
      </c>
      <c r="F164" s="4">
        <f t="shared" si="16"/>
        <v>9.7509965741844109</v>
      </c>
      <c r="H164" s="1">
        <v>44719</v>
      </c>
    </row>
    <row r="165" spans="1:8" x14ac:dyDescent="0.3">
      <c r="A165">
        <f t="shared" si="17"/>
        <v>159</v>
      </c>
      <c r="B165" s="13">
        <f t="shared" si="12"/>
        <v>0.96966356299928591</v>
      </c>
      <c r="C165" s="13">
        <f t="shared" si="13"/>
        <v>0.39880567380797377</v>
      </c>
      <c r="D165" s="13">
        <f t="shared" si="14"/>
        <v>1.2750232618686854</v>
      </c>
      <c r="E165" s="4">
        <f t="shared" si="15"/>
        <v>16.156801794775426</v>
      </c>
      <c r="F165" s="4">
        <f t="shared" si="16"/>
        <v>9.7404602248105636</v>
      </c>
      <c r="H165" s="1">
        <v>44720</v>
      </c>
    </row>
    <row r="166" spans="1:8" x14ac:dyDescent="0.3">
      <c r="A166">
        <f t="shared" si="17"/>
        <v>160</v>
      </c>
      <c r="B166" s="13">
        <f t="shared" si="12"/>
        <v>0.96944448235260294</v>
      </c>
      <c r="C166" s="13">
        <f t="shared" si="13"/>
        <v>0.40030864844271274</v>
      </c>
      <c r="D166" s="13">
        <f t="shared" si="14"/>
        <v>1.2737423918221293</v>
      </c>
      <c r="E166" s="4">
        <f t="shared" si="15"/>
        <v>16.099818971517905</v>
      </c>
      <c r="F166" s="4">
        <f t="shared" si="16"/>
        <v>9.7306750984409103</v>
      </c>
      <c r="H166" s="1">
        <v>44721</v>
      </c>
    </row>
    <row r="167" spans="1:8" x14ac:dyDescent="0.3">
      <c r="A167">
        <f t="shared" si="17"/>
        <v>161</v>
      </c>
      <c r="B167" s="13">
        <f t="shared" si="12"/>
        <v>0.96923445596524105</v>
      </c>
      <c r="C167" s="13">
        <f t="shared" si="13"/>
        <v>0.40169300298555</v>
      </c>
      <c r="D167" s="13">
        <f t="shared" si="14"/>
        <v>1.27256072518639</v>
      </c>
      <c r="E167" s="4">
        <f t="shared" si="15"/>
        <v>16.047224580161846</v>
      </c>
      <c r="F167" s="4">
        <f t="shared" si="16"/>
        <v>9.721647830305006</v>
      </c>
      <c r="H167" s="1">
        <v>44722</v>
      </c>
    </row>
    <row r="168" spans="1:8" x14ac:dyDescent="0.3">
      <c r="A168">
        <f t="shared" si="17"/>
        <v>162</v>
      </c>
      <c r="B168" s="13">
        <f t="shared" si="12"/>
        <v>0.96903354607255143</v>
      </c>
      <c r="C168" s="13">
        <f t="shared" si="13"/>
        <v>0.40295832722235758</v>
      </c>
      <c r="D168" s="13">
        <f t="shared" si="14"/>
        <v>1.2714790688477504</v>
      </c>
      <c r="E168" s="4">
        <f t="shared" si="15"/>
        <v>15.999028704410042</v>
      </c>
      <c r="F168" s="4">
        <f t="shared" si="16"/>
        <v>9.7133845845599893</v>
      </c>
      <c r="H168" s="1">
        <v>44723</v>
      </c>
    </row>
    <row r="169" spans="1:8" x14ac:dyDescent="0.3">
      <c r="A169">
        <f t="shared" si="17"/>
        <v>163</v>
      </c>
      <c r="B169" s="13">
        <f t="shared" si="12"/>
        <v>0.96884181220847143</v>
      </c>
      <c r="C169" s="13">
        <f t="shared" si="13"/>
        <v>0.40410424621025626</v>
      </c>
      <c r="D169" s="13">
        <f t="shared" si="14"/>
        <v>1.2704981661457753</v>
      </c>
      <c r="E169" s="4">
        <f t="shared" si="15"/>
        <v>15.955240395723662</v>
      </c>
      <c r="F169" s="4">
        <f t="shared" si="16"/>
        <v>9.7058910399018359</v>
      </c>
      <c r="H169" s="1">
        <v>44724</v>
      </c>
    </row>
    <row r="170" spans="1:8" x14ac:dyDescent="0.3">
      <c r="A170">
        <f t="shared" si="17"/>
        <v>164</v>
      </c>
      <c r="B170" s="13">
        <f t="shared" si="12"/>
        <v>0.96865931118788273</v>
      </c>
      <c r="C170" s="13">
        <f t="shared" si="13"/>
        <v>0.40513042038871888</v>
      </c>
      <c r="D170" s="13">
        <f t="shared" si="14"/>
        <v>1.2696186951213602</v>
      </c>
      <c r="E170" s="4">
        <f t="shared" si="15"/>
        <v>15.915867693691272</v>
      </c>
      <c r="F170" s="4">
        <f t="shared" si="16"/>
        <v>9.6991723761814317</v>
      </c>
      <c r="H170" s="1">
        <v>44725</v>
      </c>
    </row>
    <row r="171" spans="1:8" x14ac:dyDescent="0.3">
      <c r="A171">
        <f t="shared" si="17"/>
        <v>165</v>
      </c>
      <c r="B171" s="13">
        <f t="shared" si="12"/>
        <v>0.96848609708977662</v>
      </c>
      <c r="C171" s="13">
        <f t="shared" si="13"/>
        <v>0.40603654568018976</v>
      </c>
      <c r="D171" s="13">
        <f t="shared" si="14"/>
        <v>1.2688412669046565</v>
      </c>
      <c r="E171" s="4">
        <f t="shared" si="15"/>
        <v>15.880917644943878</v>
      </c>
      <c r="F171" s="4">
        <f t="shared" si="16"/>
        <v>9.6932332620892314</v>
      </c>
      <c r="H171" s="1">
        <v>44726</v>
      </c>
    </row>
    <row r="172" spans="1:8" x14ac:dyDescent="0.3">
      <c r="A172">
        <f t="shared" si="17"/>
        <v>166</v>
      </c>
      <c r="B172" s="13">
        <f t="shared" si="12"/>
        <v>0.96832222124122846</v>
      </c>
      <c r="C172" s="13">
        <f t="shared" si="13"/>
        <v>0.40682235358018926</v>
      </c>
      <c r="D172" s="13">
        <f t="shared" si="14"/>
        <v>1.2681664242506332</v>
      </c>
      <c r="E172" s="4">
        <f t="shared" si="15"/>
        <v>15.850396320523876</v>
      </c>
      <c r="F172" s="4">
        <f t="shared" si="16"/>
        <v>9.6880778439677719</v>
      </c>
      <c r="H172" s="1">
        <v>44727</v>
      </c>
    </row>
    <row r="173" spans="1:8" x14ac:dyDescent="0.3">
      <c r="A173">
        <f t="shared" si="17"/>
        <v>167</v>
      </c>
      <c r="B173" s="13">
        <f t="shared" si="12"/>
        <v>0.96816773220218899</v>
      </c>
      <c r="C173" s="13">
        <f t="shared" si="13"/>
        <v>0.40748761123687749</v>
      </c>
      <c r="D173" s="13">
        <f t="shared" si="14"/>
        <v>1.2675946402293998</v>
      </c>
      <c r="E173" s="4">
        <f t="shared" si="15"/>
        <v>15.824308831624021</v>
      </c>
      <c r="F173" s="4">
        <f t="shared" si="16"/>
        <v>9.683709735806481</v>
      </c>
      <c r="H173" s="1">
        <v>44728</v>
      </c>
    </row>
    <row r="174" spans="1:8" x14ac:dyDescent="0.3">
      <c r="A174">
        <f t="shared" si="17"/>
        <v>168</v>
      </c>
      <c r="B174" s="13">
        <f t="shared" si="12"/>
        <v>0.96802267575109457</v>
      </c>
      <c r="C174" s="13">
        <f t="shared" si="13"/>
        <v>0.40803212152005325</v>
      </c>
      <c r="D174" s="13">
        <f t="shared" si="14"/>
        <v>1.2671263170777169</v>
      </c>
      <c r="E174" s="4">
        <f t="shared" si="15"/>
        <v>15.802659343621343</v>
      </c>
      <c r="F174" s="4">
        <f t="shared" si="16"/>
        <v>9.6801320104678545</v>
      </c>
      <c r="H174" s="1">
        <v>44729</v>
      </c>
    </row>
    <row r="175" spans="1:8" x14ac:dyDescent="0.3">
      <c r="A175">
        <f t="shared" si="17"/>
        <v>169</v>
      </c>
      <c r="B175" s="13">
        <f t="shared" si="12"/>
        <v>0.96788709487130231</v>
      </c>
      <c r="C175" s="13">
        <f t="shared" si="13"/>
        <v>0.40845572307956829</v>
      </c>
      <c r="D175" s="13">
        <f t="shared" si="14"/>
        <v>1.2667617852173767</v>
      </c>
      <c r="E175" s="4">
        <f t="shared" si="15"/>
        <v>15.785451088339732</v>
      </c>
      <c r="F175" s="4">
        <f t="shared" si="16"/>
        <v>9.6773471921884475</v>
      </c>
      <c r="H175" s="1">
        <v>44730</v>
      </c>
    </row>
    <row r="176" spans="1:8" x14ac:dyDescent="0.3">
      <c r="A176">
        <f t="shared" si="17"/>
        <v>170</v>
      </c>
      <c r="B176" s="13">
        <f t="shared" si="12"/>
        <v>0.96776102973835298</v>
      </c>
      <c r="C176" s="13">
        <f t="shared" si="13"/>
        <v>0.40875829039313832</v>
      </c>
      <c r="D176" s="13">
        <f t="shared" si="14"/>
        <v>1.2665013024453411</v>
      </c>
      <c r="E176" s="4">
        <f t="shared" si="15"/>
        <v>15.772686374484977</v>
      </c>
      <c r="F176" s="4">
        <f t="shared" si="16"/>
        <v>9.6753572503919809</v>
      </c>
      <c r="H176" s="1">
        <v>44731</v>
      </c>
    </row>
    <row r="177" spans="1:8" x14ac:dyDescent="0.3">
      <c r="A177">
        <f t="shared" si="17"/>
        <v>171</v>
      </c>
      <c r="B177" s="13">
        <f t="shared" si="12"/>
        <v>0.96764451770806614</v>
      </c>
      <c r="C177" s="13">
        <f t="shared" si="13"/>
        <v>0.40893973380353849</v>
      </c>
      <c r="D177" s="13">
        <f t="shared" si="14"/>
        <v>1.2663450532996905</v>
      </c>
      <c r="E177" s="4">
        <f t="shared" si="15"/>
        <v>15.764366596204885</v>
      </c>
      <c r="F177" s="4">
        <f t="shared" si="16"/>
        <v>9.67416359484554</v>
      </c>
      <c r="H177" s="1">
        <v>44732</v>
      </c>
    </row>
    <row r="178" spans="1:8" x14ac:dyDescent="0.3">
      <c r="A178">
        <f t="shared" si="17"/>
        <v>172</v>
      </c>
      <c r="B178" s="13">
        <f t="shared" si="12"/>
        <v>0.96753759330547084</v>
      </c>
      <c r="C178" s="13">
        <f t="shared" si="13"/>
        <v>0.40899999954517041</v>
      </c>
      <c r="D178" s="13">
        <f t="shared" si="14"/>
        <v>1.2662931486045759</v>
      </c>
      <c r="E178" s="4">
        <f t="shared" si="15"/>
        <v>15.760492239738037</v>
      </c>
      <c r="F178" s="4">
        <f t="shared" si="16"/>
        <v>9.673767072183276</v>
      </c>
      <c r="H178" s="1">
        <v>44733</v>
      </c>
    </row>
    <row r="179" spans="1:8" x14ac:dyDescent="0.3">
      <c r="A179">
        <f t="shared" si="17"/>
        <v>173</v>
      </c>
      <c r="B179" s="13">
        <f t="shared" si="12"/>
        <v>0.96744028821457528</v>
      </c>
      <c r="C179" s="13">
        <f t="shared" si="13"/>
        <v>0.40893906975999411</v>
      </c>
      <c r="D179" s="13">
        <f t="shared" si="14"/>
        <v>1.2663456251964673</v>
      </c>
      <c r="E179" s="4">
        <f t="shared" si="15"/>
        <v>15.761062888124208</v>
      </c>
      <c r="F179" s="4">
        <f t="shared" si="16"/>
        <v>9.6741679638150906</v>
      </c>
      <c r="H179" s="1">
        <v>44734</v>
      </c>
    </row>
    <row r="180" spans="1:8" x14ac:dyDescent="0.3">
      <c r="A180">
        <f t="shared" si="17"/>
        <v>174</v>
      </c>
      <c r="B180" s="13">
        <f t="shared" si="12"/>
        <v>0.96735263126897797</v>
      </c>
      <c r="C180" s="13">
        <f t="shared" si="13"/>
        <v>0.40875696250282001</v>
      </c>
      <c r="D180" s="13">
        <f t="shared" si="14"/>
        <v>1.2665024458330827</v>
      </c>
      <c r="E180" s="4">
        <f t="shared" si="15"/>
        <v>15.766077223960206</v>
      </c>
      <c r="F180" s="4">
        <f t="shared" si="16"/>
        <v>9.675365985230906</v>
      </c>
      <c r="H180" s="1">
        <v>44735</v>
      </c>
    </row>
    <row r="181" spans="1:8" x14ac:dyDescent="0.3">
      <c r="A181">
        <f t="shared" si="17"/>
        <v>175</v>
      </c>
      <c r="B181" s="13">
        <f t="shared" si="12"/>
        <v>0.96727464844332345</v>
      </c>
      <c r="C181" s="13">
        <f t="shared" si="13"/>
        <v>0.40845373173595856</v>
      </c>
      <c r="D181" s="13">
        <f t="shared" si="14"/>
        <v>1.2667634992854624</v>
      </c>
      <c r="E181" s="4">
        <f t="shared" si="15"/>
        <v>15.775533030195085</v>
      </c>
      <c r="F181" s="4">
        <f t="shared" si="16"/>
        <v>9.6773602867040616</v>
      </c>
      <c r="H181" s="1">
        <v>44736</v>
      </c>
    </row>
    <row r="182" spans="1:8" x14ac:dyDescent="0.3">
      <c r="A182">
        <f t="shared" si="17"/>
        <v>176</v>
      </c>
      <c r="B182" s="13">
        <f t="shared" si="12"/>
        <v>0.96720636284560613</v>
      </c>
      <c r="C182" s="13">
        <f t="shared" si="13"/>
        <v>0.40802946731323025</v>
      </c>
      <c r="D182" s="13">
        <f t="shared" si="14"/>
        <v>1.2671286006127178</v>
      </c>
      <c r="E182" s="4">
        <f t="shared" si="15"/>
        <v>15.789427188969164</v>
      </c>
      <c r="F182" s="4">
        <f t="shared" si="16"/>
        <v>9.680149455390243</v>
      </c>
      <c r="H182" s="1">
        <v>44737</v>
      </c>
    </row>
    <row r="183" spans="1:8" x14ac:dyDescent="0.3">
      <c r="A183">
        <f t="shared" si="17"/>
        <v>177</v>
      </c>
      <c r="B183" s="13">
        <f t="shared" si="12"/>
        <v>0.96714779471032231</v>
      </c>
      <c r="C183" s="13">
        <f t="shared" si="13"/>
        <v>0.40748429495333988</v>
      </c>
      <c r="D183" s="13">
        <f t="shared" si="14"/>
        <v>1.2675974916180686</v>
      </c>
      <c r="E183" s="4">
        <f t="shared" si="15"/>
        <v>15.807755678511658</v>
      </c>
      <c r="F183" s="4">
        <f t="shared" si="16"/>
        <v>9.6837315188113422</v>
      </c>
      <c r="H183" s="1">
        <v>44738</v>
      </c>
    </row>
    <row r="184" spans="1:8" x14ac:dyDescent="0.3">
      <c r="A184">
        <f t="shared" si="17"/>
        <v>178</v>
      </c>
      <c r="B184" s="13">
        <f t="shared" si="12"/>
        <v>0.96709896139247453</v>
      </c>
      <c r="C184" s="13">
        <f t="shared" si="13"/>
        <v>0.40681837620262351</v>
      </c>
      <c r="D184" s="13">
        <f t="shared" si="14"/>
        <v>1.2681698414838651</v>
      </c>
      <c r="E184" s="4">
        <f t="shared" si="15"/>
        <v>15.830513568121914</v>
      </c>
      <c r="F184" s="4">
        <f t="shared" si="16"/>
        <v>9.6881039497066794</v>
      </c>
      <c r="H184" s="1">
        <v>44739</v>
      </c>
    </row>
    <row r="185" spans="1:8" x14ac:dyDescent="0.3">
      <c r="A185">
        <f t="shared" si="17"/>
        <v>179</v>
      </c>
      <c r="B185" s="13">
        <f t="shared" si="12"/>
        <v>0.96705987736242871</v>
      </c>
      <c r="C185" s="13">
        <f t="shared" si="13"/>
        <v>0.40603190838717862</v>
      </c>
      <c r="D185" s="13">
        <f t="shared" si="14"/>
        <v>1.2688452475824041</v>
      </c>
      <c r="E185" s="4">
        <f t="shared" si="15"/>
        <v>15.857695011269536</v>
      </c>
      <c r="F185" s="4">
        <f t="shared" si="16"/>
        <v>9.6932636722271699</v>
      </c>
      <c r="H185" s="1">
        <v>44740</v>
      </c>
    </row>
    <row r="186" spans="1:8" x14ac:dyDescent="0.3">
      <c r="A186">
        <f t="shared" si="17"/>
        <v>180</v>
      </c>
      <c r="B186" s="13">
        <f t="shared" si="12"/>
        <v>0.96703055420162642</v>
      </c>
      <c r="C186" s="13">
        <f t="shared" si="13"/>
        <v>0.40512512455439242</v>
      </c>
      <c r="D186" s="13">
        <f t="shared" si="14"/>
        <v>1.269623236458477</v>
      </c>
      <c r="E186" s="4">
        <f t="shared" si="15"/>
        <v>15.889293236858265</v>
      </c>
      <c r="F186" s="4">
        <f t="shared" si="16"/>
        <v>9.6992070694414494</v>
      </c>
      <c r="H186" s="1">
        <v>44741</v>
      </c>
    </row>
    <row r="187" spans="1:8" x14ac:dyDescent="0.3">
      <c r="A187">
        <f t="shared" si="17"/>
        <v>181</v>
      </c>
      <c r="B187" s="13">
        <f t="shared" si="12"/>
        <v>0.96701100059915313</v>
      </c>
      <c r="C187" s="13">
        <f t="shared" si="13"/>
        <v>0.40409829340388442</v>
      </c>
      <c r="D187" s="13">
        <f t="shared" si="14"/>
        <v>1.2705032649787571</v>
      </c>
      <c r="E187" s="4">
        <f t="shared" si="15"/>
        <v>15.925300538708498</v>
      </c>
      <c r="F187" s="4">
        <f t="shared" si="16"/>
        <v>9.7059299921165429</v>
      </c>
      <c r="H187" s="1">
        <v>44742</v>
      </c>
    </row>
    <row r="188" spans="1:8" x14ac:dyDescent="0.3">
      <c r="A188">
        <f t="shared" si="17"/>
        <v>182</v>
      </c>
      <c r="B188" s="13">
        <f t="shared" si="12"/>
        <v>0.96700122234916319</v>
      </c>
      <c r="C188" s="13">
        <f t="shared" si="13"/>
        <v>0.40295171920788542</v>
      </c>
      <c r="D188" s="13">
        <f t="shared" si="14"/>
        <v>1.2714847216423448</v>
      </c>
      <c r="E188" s="4">
        <f t="shared" si="15"/>
        <v>15.965708263322265</v>
      </c>
      <c r="F188" s="4">
        <f t="shared" si="16"/>
        <v>9.7134277687296855</v>
      </c>
      <c r="H188" s="1">
        <v>44743</v>
      </c>
    </row>
    <row r="189" spans="1:8" x14ac:dyDescent="0.3">
      <c r="A189">
        <f t="shared" si="17"/>
        <v>183</v>
      </c>
      <c r="B189" s="13">
        <f t="shared" si="12"/>
        <v>0.96700122234916319</v>
      </c>
      <c r="C189" s="13">
        <f t="shared" si="13"/>
        <v>0.4016857417210748</v>
      </c>
      <c r="D189" s="13">
        <f t="shared" si="14"/>
        <v>1.2725669280460337</v>
      </c>
      <c r="E189" s="4">
        <f t="shared" si="15"/>
        <v>16.010506796003622</v>
      </c>
      <c r="F189" s="4">
        <f t="shared" si="16"/>
        <v>9.7216952166621393</v>
      </c>
      <c r="H189" s="1">
        <v>44744</v>
      </c>
    </row>
    <row r="190" spans="1:8" x14ac:dyDescent="0.3">
      <c r="A190">
        <f t="shared" si="17"/>
        <v>184</v>
      </c>
      <c r="B190" s="13">
        <f t="shared" si="12"/>
        <v>0.96701100059915313</v>
      </c>
      <c r="C190" s="13">
        <f t="shared" si="13"/>
        <v>0.40030073607990391</v>
      </c>
      <c r="D190" s="13">
        <f t="shared" si="14"/>
        <v>1.2737491404971735</v>
      </c>
      <c r="E190" s="4">
        <f t="shared" si="15"/>
        <v>16.059685545415963</v>
      </c>
      <c r="F190" s="4">
        <f t="shared" si="16"/>
        <v>9.7307266545205557</v>
      </c>
      <c r="H190" s="1">
        <v>44745</v>
      </c>
    </row>
    <row r="191" spans="1:8" x14ac:dyDescent="0.3">
      <c r="A191">
        <f t="shared" si="17"/>
        <v>185</v>
      </c>
      <c r="B191" s="13">
        <f t="shared" si="12"/>
        <v>0.96703055420162642</v>
      </c>
      <c r="C191" s="13">
        <f t="shared" si="13"/>
        <v>0.39879711269143509</v>
      </c>
      <c r="D191" s="13">
        <f t="shared" si="14"/>
        <v>1.2750305517663652</v>
      </c>
      <c r="E191" s="4">
        <f t="shared" si="15"/>
        <v>16.113232926665631</v>
      </c>
      <c r="F191" s="4">
        <f t="shared" si="16"/>
        <v>9.740515915526581</v>
      </c>
      <c r="H191" s="1">
        <v>44746</v>
      </c>
    </row>
    <row r="192" spans="1:8" x14ac:dyDescent="0.3">
      <c r="A192">
        <f t="shared" si="17"/>
        <v>186</v>
      </c>
      <c r="B192" s="13">
        <f t="shared" si="12"/>
        <v>0.96705987736242871</v>
      </c>
      <c r="C192" s="13">
        <f t="shared" si="13"/>
        <v>0.39717531711172921</v>
      </c>
      <c r="D192" s="13">
        <f t="shared" si="14"/>
        <v>1.2764102929716419</v>
      </c>
      <c r="E192" s="4">
        <f t="shared" si="15"/>
        <v>16.171136343008953</v>
      </c>
      <c r="F192" s="4">
        <f t="shared" si="16"/>
        <v>9.7510563619109334</v>
      </c>
      <c r="H192" s="1">
        <v>44747</v>
      </c>
    </row>
    <row r="193" spans="1:8" x14ac:dyDescent="0.3">
      <c r="A193">
        <f t="shared" si="17"/>
        <v>187</v>
      </c>
      <c r="B193" s="13">
        <f t="shared" si="12"/>
        <v>0.96709896139247453</v>
      </c>
      <c r="C193" s="13">
        <f t="shared" si="13"/>
        <v>0.39543582991381776</v>
      </c>
      <c r="D193" s="13">
        <f t="shared" si="14"/>
        <v>1.2778874355852794</v>
      </c>
      <c r="E193" s="4">
        <f t="shared" si="15"/>
        <v>16.233382166286788</v>
      </c>
      <c r="F193" s="4">
        <f t="shared" si="16"/>
        <v>9.7623409002443147</v>
      </c>
      <c r="H193" s="1">
        <v>44748</v>
      </c>
    </row>
    <row r="194" spans="1:8" x14ac:dyDescent="0.3">
      <c r="A194">
        <f t="shared" si="17"/>
        <v>188</v>
      </c>
      <c r="B194" s="13">
        <f t="shared" si="12"/>
        <v>0.96714779471032231</v>
      </c>
      <c r="C194" s="13">
        <f t="shared" si="13"/>
        <v>0.39357916654529868</v>
      </c>
      <c r="D194" s="13">
        <f t="shared" si="14"/>
        <v>1.2794609935539301</v>
      </c>
      <c r="E194" s="4">
        <f t="shared" si="15"/>
        <v>16.299955716197093</v>
      </c>
      <c r="F194" s="4">
        <f t="shared" si="16"/>
        <v>9.7743619976340295</v>
      </c>
      <c r="H194" s="1">
        <v>44749</v>
      </c>
    </row>
    <row r="195" spans="1:8" x14ac:dyDescent="0.3">
      <c r="A195">
        <f t="shared" si="17"/>
        <v>189</v>
      </c>
      <c r="B195" s="13">
        <f t="shared" si="12"/>
        <v>0.96720636284560613</v>
      </c>
      <c r="C195" s="13">
        <f t="shared" si="13"/>
        <v>0.39160587717559808</v>
      </c>
      <c r="D195" s="13">
        <f t="shared" si="14"/>
        <v>1.2811299255223956</v>
      </c>
      <c r="E195" s="4">
        <f t="shared" si="15"/>
        <v>16.370841238522132</v>
      </c>
      <c r="F195" s="4">
        <f t="shared" si="16"/>
        <v>9.7871116987123674</v>
      </c>
      <c r="H195" s="1">
        <v>44750</v>
      </c>
    </row>
    <row r="196" spans="1:8" x14ac:dyDescent="0.3">
      <c r="A196">
        <f t="shared" si="17"/>
        <v>190</v>
      </c>
      <c r="B196" s="13">
        <f t="shared" si="12"/>
        <v>0.96727464844332345</v>
      </c>
      <c r="C196" s="13">
        <f t="shared" si="13"/>
        <v>0.38951654653294338</v>
      </c>
      <c r="D196" s="13">
        <f t="shared" si="14"/>
        <v>1.2828931371510486</v>
      </c>
      <c r="E196" s="4">
        <f t="shared" si="15"/>
        <v>16.446021882431861</v>
      </c>
      <c r="F196" s="4">
        <f t="shared" si="16"/>
        <v>9.8005816433403936</v>
      </c>
      <c r="H196" s="1">
        <v>44751</v>
      </c>
    </row>
    <row r="197" spans="1:8" x14ac:dyDescent="0.3">
      <c r="A197">
        <f t="shared" si="17"/>
        <v>191</v>
      </c>
      <c r="B197" s="13">
        <f t="shared" si="12"/>
        <v>0.96735263126897786</v>
      </c>
      <c r="C197" s="13">
        <f t="shared" si="13"/>
        <v>0.38731179373109537</v>
      </c>
      <c r="D197" s="13">
        <f t="shared" si="14"/>
        <v>1.2847494835166691</v>
      </c>
      <c r="E197" s="4">
        <f t="shared" si="15"/>
        <v>16.525479676990173</v>
      </c>
      <c r="F197" s="4">
        <f t="shared" si="16"/>
        <v>9.8147630849489946</v>
      </c>
      <c r="H197" s="1">
        <v>44752</v>
      </c>
    </row>
    <row r="198" spans="1:8" x14ac:dyDescent="0.3">
      <c r="A198">
        <f t="shared" si="17"/>
        <v>192</v>
      </c>
      <c r="B198" s="13">
        <f t="shared" si="12"/>
        <v>0.96744028821457528</v>
      </c>
      <c r="C198" s="13">
        <f t="shared" si="13"/>
        <v>0.38499227208589176</v>
      </c>
      <c r="D198" s="13">
        <f t="shared" si="14"/>
        <v>1.2866977715862995</v>
      </c>
      <c r="E198" s="4">
        <f t="shared" si="15"/>
        <v>16.609195506994247</v>
      </c>
      <c r="F198" s="4">
        <f t="shared" si="16"/>
        <v>9.8296469094377308</v>
      </c>
      <c r="H198" s="1">
        <v>44753</v>
      </c>
    </row>
    <row r="199" spans="1:8" x14ac:dyDescent="0.3">
      <c r="A199">
        <f t="shared" si="17"/>
        <v>193</v>
      </c>
      <c r="B199" s="13">
        <f t="shared" si="12"/>
        <v>0.96753759330547084</v>
      </c>
      <c r="C199" s="13">
        <f t="shared" si="13"/>
        <v>0.38255866892165535</v>
      </c>
      <c r="D199" s="13">
        <f t="shared" si="14"/>
        <v>1.2887367627536213</v>
      </c>
      <c r="E199" s="4">
        <f t="shared" si="15"/>
        <v>16.697149088281083</v>
      </c>
      <c r="F199" s="4">
        <f t="shared" si="16"/>
        <v>9.8452236545513294</v>
      </c>
      <c r="H199" s="1">
        <v>44754</v>
      </c>
    </row>
    <row r="200" spans="1:8" x14ac:dyDescent="0.3">
      <c r="A200">
        <f t="shared" si="17"/>
        <v>194</v>
      </c>
      <c r="B200" s="13">
        <f t="shared" ref="B200:B263" si="18">1+0.033*COS(2*PI()/365*A200)</f>
        <v>0.96764451770806614</v>
      </c>
      <c r="C200" s="13">
        <f t="shared" ref="C200:C263" si="19">0.409*SIN(2*PI()/365*A200-1.39)</f>
        <v>0.38001170536752521</v>
      </c>
      <c r="D200" s="13">
        <f t="shared" ref="D200:D263" si="20">+ACOS(-TAN($C$4)*TAN(C200))</f>
        <v>1.290865175427325</v>
      </c>
      <c r="E200" s="4">
        <f t="shared" ref="E200:E263" si="21">24*60/PI()*0.082*B200*(D200*SIN($C$4)*SIN(C200)+COS($C$4)*COS(C200)*SIN(D200))</f>
        <v>16.789318942637745</v>
      </c>
      <c r="F200" s="4">
        <f t="shared" ref="F200:F263" si="22">24/PI()*D200</f>
        <v>9.8614835296533787</v>
      </c>
      <c r="H200" s="1">
        <v>44755</v>
      </c>
    </row>
    <row r="201" spans="1:8" x14ac:dyDescent="0.3">
      <c r="A201">
        <f t="shared" ref="A201:A264" si="23">+A200+1</f>
        <v>195</v>
      </c>
      <c r="B201" s="13">
        <f t="shared" si="18"/>
        <v>0.96776102973835298</v>
      </c>
      <c r="C201" s="13">
        <f t="shared" si="19"/>
        <v>0.37735213614377028</v>
      </c>
      <c r="D201" s="13">
        <f t="shared" si="20"/>
        <v>1.293081687660981</v>
      </c>
      <c r="E201" s="4">
        <f t="shared" si="21"/>
        <v>16.885682372454127</v>
      </c>
      <c r="F201" s="4">
        <f t="shared" si="22"/>
        <v>9.8784164358170603</v>
      </c>
      <c r="H201" s="1">
        <v>44756</v>
      </c>
    </row>
    <row r="202" spans="1:8" x14ac:dyDescent="0.3">
      <c r="A202">
        <f t="shared" si="23"/>
        <v>196</v>
      </c>
      <c r="B202" s="13">
        <f t="shared" si="18"/>
        <v>0.96788709487130231</v>
      </c>
      <c r="C202" s="13">
        <f t="shared" si="19"/>
        <v>0.37458074933814994</v>
      </c>
      <c r="D202" s="13">
        <f t="shared" si="20"/>
        <v>1.295384939814018</v>
      </c>
      <c r="E202" s="4">
        <f t="shared" si="21"/>
        <v>16.98621543525859</v>
      </c>
      <c r="F202" s="4">
        <f t="shared" si="22"/>
        <v>9.8960119861535194</v>
      </c>
      <c r="H202" s="1">
        <v>44757</v>
      </c>
    </row>
    <row r="203" spans="1:8" x14ac:dyDescent="0.3">
      <c r="A203">
        <f t="shared" si="23"/>
        <v>197</v>
      </c>
      <c r="B203" s="13">
        <f t="shared" si="18"/>
        <v>0.96802267575109457</v>
      </c>
      <c r="C203" s="13">
        <f t="shared" si="19"/>
        <v>0.37169836617238611</v>
      </c>
      <c r="D203" s="13">
        <f t="shared" si="20"/>
        <v>1.2977735372335706</v>
      </c>
      <c r="E203" s="4">
        <f t="shared" si="21"/>
        <v>17.090892918277525</v>
      </c>
      <c r="F203" s="4">
        <f t="shared" si="22"/>
        <v>9.9142595262996789</v>
      </c>
      <c r="H203" s="1">
        <v>44758</v>
      </c>
    </row>
    <row r="204" spans="1:8" x14ac:dyDescent="0.3">
      <c r="A204">
        <f t="shared" si="23"/>
        <v>198</v>
      </c>
      <c r="B204" s="13">
        <f t="shared" si="18"/>
        <v>0.96816773220218899</v>
      </c>
      <c r="C204" s="13">
        <f t="shared" si="19"/>
        <v>0.36870584075881746</v>
      </c>
      <c r="D204" s="13">
        <f t="shared" si="20"/>
        <v>1.3002460529471724</v>
      </c>
      <c r="E204" s="4">
        <f t="shared" si="21"/>
        <v>17.199688313160358</v>
      </c>
      <c r="F204" s="4">
        <f t="shared" si="22"/>
        <v>9.9331481549889009</v>
      </c>
      <c r="H204" s="1">
        <v>44759</v>
      </c>
    </row>
    <row r="205" spans="1:8" x14ac:dyDescent="0.3">
      <c r="A205">
        <f t="shared" si="23"/>
        <v>199</v>
      </c>
      <c r="B205" s="13">
        <f t="shared" si="18"/>
        <v>0.96832222124122846</v>
      </c>
      <c r="C205" s="13">
        <f t="shared" si="19"/>
        <v>0.36560405984730848</v>
      </c>
      <c r="D205" s="13">
        <f t="shared" si="20"/>
        <v>1.3028010303565369</v>
      </c>
      <c r="E205" s="4">
        <f t="shared" si="21"/>
        <v>17.312573791011019</v>
      </c>
      <c r="F205" s="4">
        <f t="shared" si="22"/>
        <v>9.9526667446299477</v>
      </c>
      <c r="H205" s="1">
        <v>44760</v>
      </c>
    </row>
    <row r="206" spans="1:8" x14ac:dyDescent="0.3">
      <c r="A206">
        <f t="shared" si="23"/>
        <v>200</v>
      </c>
      <c r="B206" s="13">
        <f t="shared" si="18"/>
        <v>0.96848609708977662</v>
      </c>
      <c r="C206" s="13">
        <f t="shared" si="19"/>
        <v>0.36239394256248464</v>
      </c>
      <c r="D206" s="13">
        <f t="shared" si="20"/>
        <v>1.3054369859229826</v>
      </c>
      <c r="E206" s="4">
        <f t="shared" si="21"/>
        <v>17.429520177866166</v>
      </c>
      <c r="F206" s="4">
        <f t="shared" si="22"/>
        <v>9.9728039618221285</v>
      </c>
      <c r="H206" s="1">
        <v>44761</v>
      </c>
    </row>
    <row r="207" spans="1:8" x14ac:dyDescent="0.3">
      <c r="A207">
        <f t="shared" si="23"/>
        <v>201</v>
      </c>
      <c r="B207" s="13">
        <f t="shared" si="18"/>
        <v>0.96865931118788273</v>
      </c>
      <c r="C207" s="13">
        <f t="shared" si="19"/>
        <v>0.35907644013137774</v>
      </c>
      <c r="D207" s="13">
        <f t="shared" si="20"/>
        <v>1.3081524118354084</v>
      </c>
      <c r="E207" s="4">
        <f t="shared" si="21"/>
        <v>17.550496930758808</v>
      </c>
      <c r="F207" s="4">
        <f t="shared" si="22"/>
        <v>9.9935482877371236</v>
      </c>
      <c r="H207" s="1">
        <v>44762</v>
      </c>
    </row>
    <row r="208" spans="1:8" x14ac:dyDescent="0.3">
      <c r="A208">
        <f t="shared" si="23"/>
        <v>202</v>
      </c>
      <c r="B208" s="13">
        <f t="shared" si="18"/>
        <v>0.96884181220847143</v>
      </c>
      <c r="C208" s="13">
        <f t="shared" si="19"/>
        <v>0.35565253560155585</v>
      </c>
      <c r="D208" s="13">
        <f t="shared" si="20"/>
        <v>1.3109457786521304</v>
      </c>
      <c r="E208" s="4">
        <f t="shared" si="21"/>
        <v>17.675472114504178</v>
      </c>
      <c r="F208" s="4">
        <f t="shared" si="22"/>
        <v>10.01488803830113</v>
      </c>
      <c r="H208" s="1">
        <v>44763</v>
      </c>
    </row>
    <row r="209" spans="1:8" x14ac:dyDescent="0.3">
      <c r="A209">
        <f t="shared" si="23"/>
        <v>203</v>
      </c>
      <c r="B209" s="13">
        <f t="shared" si="18"/>
        <v>0.96903354607255143</v>
      </c>
      <c r="C209" s="13">
        <f t="shared" si="19"/>
        <v>0.3521232435498246</v>
      </c>
      <c r="D209" s="13">
        <f t="shared" si="20"/>
        <v>1.3138155379083101</v>
      </c>
      <c r="E209" s="4">
        <f t="shared" si="21"/>
        <v>17.804412379342068</v>
      </c>
      <c r="F209" s="4">
        <f t="shared" si="22"/>
        <v>10.036811384114158</v>
      </c>
      <c r="H209" s="1">
        <v>44764</v>
      </c>
    </row>
    <row r="210" spans="1:8" x14ac:dyDescent="0.3">
      <c r="A210">
        <f t="shared" si="23"/>
        <v>204</v>
      </c>
      <c r="B210" s="13">
        <f t="shared" si="18"/>
        <v>0.96923445596524105</v>
      </c>
      <c r="C210" s="13">
        <f t="shared" si="19"/>
        <v>0.34848960978158783</v>
      </c>
      <c r="D210" s="13">
        <f t="shared" si="20"/>
        <v>1.3167601246811633</v>
      </c>
      <c r="E210" s="4">
        <f t="shared" si="21"/>
        <v>17.937282939566835</v>
      </c>
      <c r="F210" s="4">
        <f t="shared" si="22"/>
        <v>10.059306370046762</v>
      </c>
      <c r="H210" s="1">
        <v>44765</v>
      </c>
    </row>
    <row r="211" spans="1:8" x14ac:dyDescent="0.3">
      <c r="A211">
        <f t="shared" si="23"/>
        <v>205</v>
      </c>
      <c r="B211" s="13">
        <f t="shared" si="18"/>
        <v>0.96944448235260294</v>
      </c>
      <c r="C211" s="13">
        <f t="shared" si="19"/>
        <v>0.34475271102095079</v>
      </c>
      <c r="D211" s="13">
        <f t="shared" si="20"/>
        <v>1.319777960105621</v>
      </c>
      <c r="E211" s="4">
        <f t="shared" si="21"/>
        <v>18.074047553273171</v>
      </c>
      <c r="F211" s="4">
        <f t="shared" si="22"/>
        <v>10.082360934458295</v>
      </c>
      <c r="H211" s="1">
        <v>44766</v>
      </c>
    </row>
    <row r="212" spans="1:8" x14ac:dyDescent="0.3">
      <c r="A212">
        <f t="shared" si="23"/>
        <v>206</v>
      </c>
      <c r="B212" s="13">
        <f t="shared" si="18"/>
        <v>0.9696635629992858</v>
      </c>
      <c r="C212" s="13">
        <f t="shared" si="19"/>
        <v>0.34091365459166534</v>
      </c>
      <c r="D212" s="13">
        <f t="shared" si="20"/>
        <v>1.3228674538336087</v>
      </c>
      <c r="E212" s="4">
        <f t="shared" si="21"/>
        <v>18.214668503341358</v>
      </c>
      <c r="F212" s="4">
        <f t="shared" si="22"/>
        <v>10.105962927984407</v>
      </c>
      <c r="H212" s="1">
        <v>44767</v>
      </c>
    </row>
    <row r="213" spans="1:8" x14ac:dyDescent="0.3">
      <c r="A213">
        <f t="shared" si="23"/>
        <v>207</v>
      </c>
      <c r="B213" s="13">
        <f t="shared" si="18"/>
        <v>0.96989163298696601</v>
      </c>
      <c r="C213" s="13">
        <f t="shared" si="19"/>
        <v>0.3369735780890053</v>
      </c>
      <c r="D213" s="13">
        <f t="shared" si="20"/>
        <v>1.3260270064306288</v>
      </c>
      <c r="E213" s="4">
        <f t="shared" si="21"/>
        <v>18.359106579781979</v>
      </c>
      <c r="F213" s="4">
        <f t="shared" si="22"/>
        <v>10.130100131845586</v>
      </c>
      <c r="H213" s="1">
        <v>44768</v>
      </c>
    </row>
    <row r="214" spans="1:8" x14ac:dyDescent="0.3">
      <c r="A214">
        <f t="shared" si="23"/>
        <v>208</v>
      </c>
      <c r="B214" s="13">
        <f t="shared" si="18"/>
        <v>0.97012862473358386</v>
      </c>
      <c r="C214" s="13">
        <f t="shared" si="19"/>
        <v>0.33293364904267192</v>
      </c>
      <c r="D214" s="13">
        <f t="shared" si="20"/>
        <v>1.3292550117038471</v>
      </c>
      <c r="E214" s="4">
        <f t="shared" si="21"/>
        <v>18.507321063555146</v>
      </c>
      <c r="F214" s="4">
        <f t="shared" si="22"/>
        <v>10.154760275632437</v>
      </c>
      <c r="H214" s="1">
        <v>44769</v>
      </c>
    </row>
    <row r="215" spans="1:8" x14ac:dyDescent="0.3">
      <c r="A215">
        <f t="shared" si="23"/>
        <v>209</v>
      </c>
      <c r="B215" s="13">
        <f t="shared" si="18"/>
        <v>0.97037446801337024</v>
      </c>
      <c r="C215" s="13">
        <f t="shared" si="19"/>
        <v>0.32879506457083074</v>
      </c>
      <c r="D215" s="13">
        <f t="shared" si="20"/>
        <v>1.3325498589564178</v>
      </c>
      <c r="E215" s="4">
        <f t="shared" si="21"/>
        <v>18.659269711974392</v>
      </c>
      <c r="F215" s="4">
        <f t="shared" si="22"/>
        <v>10.179931054527447</v>
      </c>
      <c r="H215" s="1">
        <v>44770</v>
      </c>
    </row>
    <row r="216" spans="1:8" x14ac:dyDescent="0.3">
      <c r="A216">
        <f t="shared" si="23"/>
        <v>210</v>
      </c>
      <c r="B216" s="13">
        <f t="shared" si="18"/>
        <v>0.97062908997765562</v>
      </c>
      <c r="C216" s="13">
        <f t="shared" si="19"/>
        <v>0.3245590510253783</v>
      </c>
      <c r="D216" s="13">
        <f t="shared" si="20"/>
        <v>1.3359099351633121</v>
      </c>
      <c r="E216" s="4">
        <f t="shared" si="21"/>
        <v>18.814908745800221</v>
      </c>
      <c r="F216" s="4">
        <f t="shared" si="22"/>
        <v>10.205600145927097</v>
      </c>
      <c r="H216" s="1">
        <v>44771</v>
      </c>
    </row>
    <row r="217" spans="1:8" x14ac:dyDescent="0.3">
      <c r="A217">
        <f t="shared" si="23"/>
        <v>211</v>
      </c>
      <c r="B217" s="13">
        <f t="shared" si="18"/>
        <v>0.97089241517645686</v>
      </c>
      <c r="C217" s="13">
        <f t="shared" si="19"/>
        <v>0.32022686362854907</v>
      </c>
      <c r="D217" s="13">
        <f t="shared" si="20"/>
        <v>1.3393336270644316</v>
      </c>
      <c r="E217" s="4">
        <f t="shared" si="21"/>
        <v>18.974192838122569</v>
      </c>
      <c r="F217" s="4">
        <f t="shared" si="22"/>
        <v>10.231755225432066</v>
      </c>
      <c r="H217" s="1">
        <v>44772</v>
      </c>
    </row>
    <row r="218" spans="1:8" x14ac:dyDescent="0.3">
      <c r="A218">
        <f t="shared" si="23"/>
        <v>212</v>
      </c>
      <c r="B218" s="13">
        <f t="shared" si="18"/>
        <v>0.9711643655808343</v>
      </c>
      <c r="C218" s="13">
        <f t="shared" si="19"/>
        <v>0.31579978610096521</v>
      </c>
      <c r="D218" s="13">
        <f t="shared" si="20"/>
        <v>1.3428193231713235</v>
      </c>
      <c r="E218" s="4">
        <f t="shared" si="21"/>
        <v>19.137075105125859</v>
      </c>
      <c r="F218" s="4">
        <f t="shared" si="22"/>
        <v>10.258383982177412</v>
      </c>
      <c r="H218" s="1">
        <v>44773</v>
      </c>
    </row>
    <row r="219" spans="1:8" x14ac:dyDescent="0.3">
      <c r="A219">
        <f t="shared" si="23"/>
        <v>213</v>
      </c>
      <c r="B219" s="13">
        <f t="shared" si="18"/>
        <v>0.9714448606060142</v>
      </c>
      <c r="C219" s="13">
        <f t="shared" si="19"/>
        <v>0.31127913028124182</v>
      </c>
      <c r="D219" s="13">
        <f t="shared" si="20"/>
        <v>1.346365415684317</v>
      </c>
      <c r="E219" s="4">
        <f t="shared" si="21"/>
        <v>19.303507098824074</v>
      </c>
      <c r="F219" s="4">
        <f t="shared" si="22"/>
        <v>10.285474133478408</v>
      </c>
      <c r="H219" s="1">
        <v>44774</v>
      </c>
    </row>
    <row r="220" spans="1:8" x14ac:dyDescent="0.3">
      <c r="A220">
        <f t="shared" si="23"/>
        <v>214</v>
      </c>
      <c r="B220" s="13">
        <f t="shared" si="18"/>
        <v>0.97173381713526685</v>
      </c>
      <c r="C220" s="13">
        <f t="shared" si="19"/>
        <v>0.30666623573726248</v>
      </c>
      <c r="D220" s="13">
        <f t="shared" si="20"/>
        <v>1.3499703023173946</v>
      </c>
      <c r="E220" s="4">
        <f t="shared" si="21"/>
        <v>19.473438801847124</v>
      </c>
      <c r="F220" s="4">
        <f t="shared" si="22"/>
        <v>10.313013438771536</v>
      </c>
      <c r="H220" s="1">
        <v>44775</v>
      </c>
    </row>
    <row r="221" spans="1:8" x14ac:dyDescent="0.3">
      <c r="A221">
        <f t="shared" si="23"/>
        <v>215</v>
      </c>
      <c r="B221" s="13">
        <f t="shared" si="18"/>
        <v>0.97203114954453662</v>
      </c>
      <c r="C221" s="13">
        <f t="shared" si="19"/>
        <v>0.30196246936923454</v>
      </c>
      <c r="D221" s="13">
        <f t="shared" si="20"/>
        <v>1.3536323880286125</v>
      </c>
      <c r="E221" s="4">
        <f t="shared" si="21"/>
        <v>19.646818624353447</v>
      </c>
      <c r="F221" s="4">
        <f t="shared" si="22"/>
        <v>10.340989712833931</v>
      </c>
      <c r="H221" s="1">
        <v>44776</v>
      </c>
    </row>
    <row r="222" spans="1:8" x14ac:dyDescent="0.3">
      <c r="A222">
        <f t="shared" si="23"/>
        <v>216</v>
      </c>
      <c r="B222" s="13">
        <f t="shared" si="18"/>
        <v>0.97233676972781347</v>
      </c>
      <c r="C222" s="13">
        <f t="shared" si="19"/>
        <v>0.29716922500464871</v>
      </c>
      <c r="D222" s="13">
        <f t="shared" si="20"/>
        <v>1.35735008665433</v>
      </c>
      <c r="E222" s="4">
        <f t="shared" si="21"/>
        <v>19.823593403137021</v>
      </c>
      <c r="F222" s="4">
        <f t="shared" si="22"/>
        <v>10.369390838267956</v>
      </c>
      <c r="H222" s="1">
        <v>44777</v>
      </c>
    </row>
    <row r="223" spans="1:8" x14ac:dyDescent="0.3">
      <c r="A223">
        <f t="shared" si="23"/>
        <v>217</v>
      </c>
      <c r="B223" s="13">
        <f t="shared" si="18"/>
        <v>0.97265058712324137</v>
      </c>
      <c r="C223" s="13">
        <f t="shared" si="19"/>
        <v>0.29228792298525702</v>
      </c>
      <c r="D223" s="13">
        <f t="shared" si="20"/>
        <v>1.3611218224459738</v>
      </c>
      <c r="E223" s="4">
        <f t="shared" si="21"/>
        <v>20.003708402990476</v>
      </c>
      <c r="F223" s="4">
        <f t="shared" si="22"/>
        <v>10.39820477724124</v>
      </c>
      <c r="H223" s="1">
        <v>44778</v>
      </c>
    </row>
    <row r="224" spans="1:8" x14ac:dyDescent="0.3">
      <c r="A224">
        <f t="shared" si="23"/>
        <v>218</v>
      </c>
      <c r="B224" s="13">
        <f t="shared" si="18"/>
        <v>0.97297250873995333</v>
      </c>
      <c r="C224" s="13">
        <f t="shared" si="19"/>
        <v>0.28732000974619459</v>
      </c>
      <c r="D224" s="13">
        <f t="shared" si="20"/>
        <v>1.3649460315084772</v>
      </c>
      <c r="E224" s="4">
        <f t="shared" si="21"/>
        <v>20.187107320379045</v>
      </c>
      <c r="F224" s="4">
        <f t="shared" si="22"/>
        <v>10.427419582475522</v>
      </c>
      <c r="H224" s="1">
        <v>44779</v>
      </c>
    </row>
    <row r="225" spans="1:8" x14ac:dyDescent="0.3">
      <c r="A225">
        <f t="shared" si="23"/>
        <v>219</v>
      </c>
      <c r="B225" s="13">
        <f t="shared" si="18"/>
        <v>0.97330243918562676</v>
      </c>
      <c r="C225" s="13">
        <f t="shared" si="19"/>
        <v>0.28226695738737095</v>
      </c>
      <c r="D225" s="13">
        <f t="shared" si="20"/>
        <v>1.3688211631399454</v>
      </c>
      <c r="E225" s="4">
        <f t="shared" si="21"/>
        <v>20.373732289473168</v>
      </c>
      <c r="F225" s="4">
        <f t="shared" si="22"/>
        <v>10.45702340748096</v>
      </c>
      <c r="H225" s="1">
        <v>44780</v>
      </c>
    </row>
    <row r="226" spans="1:8" x14ac:dyDescent="0.3">
      <c r="A226">
        <f t="shared" si="23"/>
        <v>220</v>
      </c>
      <c r="B226" s="13">
        <f t="shared" si="18"/>
        <v>0.97364028069474995</v>
      </c>
      <c r="C226" s="13">
        <f t="shared" si="19"/>
        <v>0.27713026323725326</v>
      </c>
      <c r="D226" s="13">
        <f t="shared" si="20"/>
        <v>1.372745681072475</v>
      </c>
      <c r="E226" s="4">
        <f t="shared" si="21"/>
        <v>20.563523890580836</v>
      </c>
      <c r="F226" s="4">
        <f t="shared" si="22"/>
        <v>10.487004516035274</v>
      </c>
      <c r="H226" s="1">
        <v>44781</v>
      </c>
    </row>
    <row r="227" spans="1:8" x14ac:dyDescent="0.3">
      <c r="A227">
        <f t="shared" si="23"/>
        <v>221</v>
      </c>
      <c r="B227" s="13">
        <f t="shared" si="18"/>
        <v>0.97398593315759263</v>
      </c>
      <c r="C227" s="13">
        <f t="shared" si="19"/>
        <v>0.2719114494091775</v>
      </c>
      <c r="D227" s="13">
        <f t="shared" si="20"/>
        <v>1.3767180646144139</v>
      </c>
      <c r="E227" s="4">
        <f t="shared" si="21"/>
        <v>20.756421161013293</v>
      </c>
      <c r="F227" s="4">
        <f t="shared" si="22"/>
        <v>10.517351290909984</v>
      </c>
      <c r="H227" s="1">
        <v>44782</v>
      </c>
    </row>
    <row r="228" spans="1:8" x14ac:dyDescent="0.3">
      <c r="A228">
        <f t="shared" si="23"/>
        <v>222</v>
      </c>
      <c r="B228" s="13">
        <f t="shared" si="18"/>
        <v>0.97433929414987031</v>
      </c>
      <c r="C228" s="13">
        <f t="shared" si="19"/>
        <v>0.26661206235031232</v>
      </c>
      <c r="D228" s="13">
        <f t="shared" si="20"/>
        <v>1.380736809694683</v>
      </c>
      <c r="E228" s="4">
        <f t="shared" si="21"/>
        <v>20.952361608411309</v>
      </c>
      <c r="F228" s="4">
        <f t="shared" si="22"/>
        <v>10.548052241848435</v>
      </c>
      <c r="H228" s="1">
        <v>44783</v>
      </c>
    </row>
    <row r="229" spans="1:8" x14ac:dyDescent="0.3">
      <c r="A229">
        <f t="shared" si="23"/>
        <v>223</v>
      </c>
      <c r="B229" s="13">
        <f t="shared" si="18"/>
        <v>0.97470025896309476</v>
      </c>
      <c r="C229" s="13">
        <f t="shared" si="19"/>
        <v>0.26123367238341294</v>
      </c>
      <c r="D229" s="13">
        <f t="shared" si="20"/>
        <v>1.38480042981008</v>
      </c>
      <c r="E229" s="4">
        <f t="shared" si="21"/>
        <v>21.151281226551458</v>
      </c>
      <c r="F229" s="4">
        <f t="shared" si="22"/>
        <v>10.579096012802664</v>
      </c>
      <c r="H229" s="1">
        <v>44784</v>
      </c>
    </row>
    <row r="230" spans="1:8" x14ac:dyDescent="0.3">
      <c r="A230">
        <f t="shared" si="23"/>
        <v>224</v>
      </c>
      <c r="B230" s="13">
        <f t="shared" si="18"/>
        <v>0.97506872063560157</v>
      </c>
      <c r="C230" s="13">
        <f t="shared" si="19"/>
        <v>0.25577787324150192</v>
      </c>
      <c r="D230" s="13">
        <f t="shared" si="20"/>
        <v>1.3889074568767765</v>
      </c>
      <c r="E230" s="4">
        <f t="shared" si="21"/>
        <v>21.353114513645334</v>
      </c>
      <c r="F230" s="4">
        <f t="shared" si="22"/>
        <v>10.610471388438357</v>
      </c>
      <c r="H230" s="1">
        <v>44785</v>
      </c>
    </row>
    <row r="231" spans="1:8" x14ac:dyDescent="0.3">
      <c r="A231">
        <f t="shared" si="23"/>
        <v>225</v>
      </c>
      <c r="B231" s="13">
        <f t="shared" si="18"/>
        <v>0.97544456998424511</v>
      </c>
      <c r="C231" s="13">
        <f t="shared" si="19"/>
        <v>0.25024628159561113</v>
      </c>
      <c r="D231" s="13">
        <f t="shared" si="20"/>
        <v>1.3930564419874691</v>
      </c>
      <c r="E231" s="4">
        <f t="shared" si="21"/>
        <v>21.557794493137408</v>
      </c>
      <c r="F231" s="4">
        <f t="shared" si="22"/>
        <v>10.642167299919064</v>
      </c>
      <c r="H231" s="1">
        <v>44786</v>
      </c>
    </row>
    <row r="232" spans="1:8" x14ac:dyDescent="0.3">
      <c r="A232">
        <f t="shared" si="23"/>
        <v>226</v>
      </c>
      <c r="B232" s="13">
        <f t="shared" si="18"/>
        <v>0.97582769563675187</v>
      </c>
      <c r="C232" s="13">
        <f t="shared" si="19"/>
        <v>0.24464053657572624</v>
      </c>
      <c r="D232" s="13">
        <f t="shared" si="20"/>
        <v>1.3972459560758856</v>
      </c>
      <c r="E232" s="4">
        <f t="shared" si="21"/>
        <v>21.765252737000122</v>
      </c>
      <c r="F232" s="4">
        <f t="shared" si="22"/>
        <v>10.674172829982647</v>
      </c>
      <c r="H232" s="1">
        <v>44787</v>
      </c>
    </row>
    <row r="233" spans="1:8" x14ac:dyDescent="0.3">
      <c r="A233">
        <f t="shared" si="23"/>
        <v>227</v>
      </c>
      <c r="B233" s="13">
        <f t="shared" si="18"/>
        <v>0.9762179840647226</v>
      </c>
      <c r="C233" s="13">
        <f t="shared" si="19"/>
        <v>0.23896229928507901</v>
      </c>
      <c r="D233" s="13">
        <f t="shared" si="20"/>
        <v>1.401474590490543</v>
      </c>
      <c r="E233" s="4">
        <f t="shared" si="21"/>
        <v>21.975419391517956</v>
      </c>
      <c r="F233" s="4">
        <f t="shared" si="22"/>
        <v>10.706477217324466</v>
      </c>
      <c r="H233" s="1">
        <v>44788</v>
      </c>
    </row>
    <row r="234" spans="1:8" x14ac:dyDescent="0.3">
      <c r="A234">
        <f t="shared" si="23"/>
        <v>228</v>
      </c>
      <c r="B234" s="13">
        <f t="shared" si="18"/>
        <v>0.97661531961727277</v>
      </c>
      <c r="C234" s="13">
        <f t="shared" si="19"/>
        <v>0.23321325230792456</v>
      </c>
      <c r="D234" s="13">
        <f t="shared" si="20"/>
        <v>1.4057409574798534</v>
      </c>
      <c r="E234" s="4">
        <f t="shared" si="21"/>
        <v>22.188223205545395</v>
      </c>
      <c r="F234" s="4">
        <f t="shared" si="22"/>
        <v>10.739069860303321</v>
      </c>
      <c r="H234" s="1">
        <v>44789</v>
      </c>
    </row>
    <row r="235" spans="1:8" x14ac:dyDescent="0.3">
      <c r="A235">
        <f t="shared" si="23"/>
        <v>229</v>
      </c>
      <c r="B235" s="13">
        <f t="shared" si="18"/>
        <v>0.97701958455530324</v>
      </c>
      <c r="C235" s="13">
        <f t="shared" si="19"/>
        <v>0.22739509921095702</v>
      </c>
      <c r="D235" s="13">
        <f t="shared" si="20"/>
        <v>1.4100436905908227</v>
      </c>
      <c r="E235" s="4">
        <f t="shared" si="21"/>
        <v>22.403591561216643</v>
      </c>
      <c r="F235" s="4">
        <f t="shared" si="22"/>
        <v>10.771940319987285</v>
      </c>
      <c r="H235" s="1">
        <v>44790</v>
      </c>
    </row>
    <row r="236" spans="1:8" x14ac:dyDescent="0.3">
      <c r="A236">
        <f t="shared" si="23"/>
        <v>230</v>
      </c>
      <c r="B236" s="13">
        <f t="shared" si="18"/>
        <v>0.97743065908638782</v>
      </c>
      <c r="C236" s="13">
        <f t="shared" si="19"/>
        <v>0.22150956403850539</v>
      </c>
      <c r="D236" s="13">
        <f t="shared" si="20"/>
        <v>1.4143814449837377</v>
      </c>
      <c r="E236" s="4">
        <f t="shared" si="21"/>
        <v>22.621450507078492</v>
      </c>
      <c r="F236" s="4">
        <f t="shared" si="22"/>
        <v>10.805078322557735</v>
      </c>
      <c r="H236" s="1">
        <v>44791</v>
      </c>
    </row>
    <row r="237" spans="1:8" x14ac:dyDescent="0.3">
      <c r="A237">
        <f t="shared" si="23"/>
        <v>231</v>
      </c>
      <c r="B237" s="13">
        <f t="shared" si="18"/>
        <v>0.97784842140027139</v>
      </c>
      <c r="C237" s="13">
        <f t="shared" si="19"/>
        <v>0.21555839080166095</v>
      </c>
      <c r="D237" s="13">
        <f t="shared" si="20"/>
        <v>1.4187528976653465</v>
      </c>
      <c r="E237" s="4">
        <f t="shared" si="21"/>
        <v>22.841724793610965</v>
      </c>
      <c r="F237" s="4">
        <f t="shared" si="22"/>
        <v>10.838473761090713</v>
      </c>
      <c r="H237" s="1">
        <v>44792</v>
      </c>
    </row>
    <row r="238" spans="1:8" x14ac:dyDescent="0.3">
      <c r="A238">
        <f t="shared" si="23"/>
        <v>232</v>
      </c>
      <c r="B238" s="13">
        <f t="shared" si="18"/>
        <v>0.97827274770496442</v>
      </c>
      <c r="C238" s="13">
        <f t="shared" si="19"/>
        <v>0.20954334296149119</v>
      </c>
      <c r="D238" s="13">
        <f t="shared" si="20"/>
        <v>1.4231567476431426</v>
      </c>
      <c r="E238" s="4">
        <f t="shared" si="21"/>
        <v>23.06433791109362</v>
      </c>
      <c r="F238" s="4">
        <f t="shared" si="22"/>
        <v>10.872116696735578</v>
      </c>
      <c r="H238" s="1">
        <v>44793</v>
      </c>
    </row>
    <row r="239" spans="1:8" x14ac:dyDescent="0.3">
      <c r="A239">
        <f t="shared" si="23"/>
        <v>233</v>
      </c>
      <c r="B239" s="13">
        <f t="shared" si="18"/>
        <v>0.97870351226342478</v>
      </c>
      <c r="C239" s="13">
        <f t="shared" si="19"/>
        <v>0.2034662029064859</v>
      </c>
      <c r="D239" s="13">
        <f t="shared" si="20"/>
        <v>1.4275917160034441</v>
      </c>
      <c r="E239" s="4">
        <f t="shared" si="21"/>
        <v>23.289212129769595</v>
      </c>
      <c r="F239" s="4">
        <f t="shared" si="22"/>
        <v>10.90599735931149</v>
      </c>
      <c r="H239" s="1">
        <v>44794</v>
      </c>
    </row>
    <row r="240" spans="1:8" x14ac:dyDescent="0.3">
      <c r="A240">
        <f t="shared" si="23"/>
        <v>234</v>
      </c>
      <c r="B240" s="13">
        <f t="shared" si="18"/>
        <v>0.97914058743081744</v>
      </c>
      <c r="C240" s="13">
        <f t="shared" si="19"/>
        <v>0.19732877142439911</v>
      </c>
      <c r="D240" s="13">
        <f t="shared" si="20"/>
        <v>1.4320565459160162</v>
      </c>
      <c r="E240" s="4">
        <f t="shared" si="21"/>
        <v>23.51626854225243</v>
      </c>
      <c r="F240" s="4">
        <f t="shared" si="22"/>
        <v>10.940106147342709</v>
      </c>
      <c r="H240" s="1">
        <v>44795</v>
      </c>
    </row>
    <row r="241" spans="1:8" x14ac:dyDescent="0.3">
      <c r="A241">
        <f t="shared" si="23"/>
        <v>235</v>
      </c>
      <c r="B241" s="13">
        <f t="shared" si="18"/>
        <v>0.97958384369233742</v>
      </c>
      <c r="C241" s="13">
        <f t="shared" si="19"/>
        <v>0.19113286716863595</v>
      </c>
      <c r="D241" s="13">
        <f t="shared" si="20"/>
        <v>1.4365500025680356</v>
      </c>
      <c r="E241" s="4">
        <f t="shared" si="21"/>
        <v>23.745427108115283</v>
      </c>
      <c r="F241" s="4">
        <f t="shared" si="22"/>
        <v>10.974433627554134</v>
      </c>
      <c r="H241" s="1">
        <v>44796</v>
      </c>
    </row>
    <row r="242" spans="1:8" x14ac:dyDescent="0.3">
      <c r="A242">
        <f t="shared" si="23"/>
        <v>236</v>
      </c>
      <c r="B242" s="13">
        <f t="shared" si="18"/>
        <v>0.98003314970158795</v>
      </c>
      <c r="C242" s="13">
        <f t="shared" si="19"/>
        <v>0.18488032611934527</v>
      </c>
      <c r="D242" s="13">
        <f t="shared" si="20"/>
        <v>1.4410708730302337</v>
      </c>
      <c r="E242" s="4">
        <f t="shared" si="21"/>
        <v>23.97660670059577</v>
      </c>
      <c r="F242" s="4">
        <f t="shared" si="22"/>
        <v>11.008970533848709</v>
      </c>
      <c r="H242" s="1">
        <v>44797</v>
      </c>
    </row>
    <row r="243" spans="1:8" x14ac:dyDescent="0.3">
      <c r="A243">
        <f t="shared" si="23"/>
        <v>237</v>
      </c>
      <c r="B243" s="13">
        <f t="shared" si="18"/>
        <v>0.98048837231950192</v>
      </c>
      <c r="C243" s="13">
        <f t="shared" si="19"/>
        <v>0.17857300103938117</v>
      </c>
      <c r="D243" s="13">
        <f t="shared" si="20"/>
        <v>1.4456179660580528</v>
      </c>
      <c r="E243" s="4">
        <f t="shared" si="21"/>
        <v>24.209725155343964</v>
      </c>
      <c r="F243" s="4">
        <f t="shared" si="22"/>
        <v>11.043707765788362</v>
      </c>
      <c r="H243" s="1">
        <v>44798</v>
      </c>
    </row>
    <row r="244" spans="1:8" x14ac:dyDescent="0.3">
      <c r="A244">
        <f t="shared" si="23"/>
        <v>238</v>
      </c>
      <c r="B244" s="13">
        <f t="shared" si="18"/>
        <v>0.980949376653793</v>
      </c>
      <c r="C244" s="13">
        <f t="shared" si="19"/>
        <v>0.17221276092528845</v>
      </c>
      <c r="D244" s="13">
        <f t="shared" si="20"/>
        <v>1.4501901118306786</v>
      </c>
      <c r="E244" s="4">
        <f t="shared" si="21"/>
        <v>24.444699321135555</v>
      </c>
      <c r="F244" s="4">
        <f t="shared" si="22"/>
        <v>11.078636386600367</v>
      </c>
      <c r="H244" s="1">
        <v>44799</v>
      </c>
    </row>
    <row r="245" spans="1:8" x14ac:dyDescent="0.3">
      <c r="A245">
        <f t="shared" si="23"/>
        <v>239</v>
      </c>
      <c r="B245" s="13">
        <f t="shared" si="18"/>
        <v>0.98141602609892764</v>
      </c>
      <c r="C245" s="13">
        <f t="shared" si="19"/>
        <v>0.16580149045347745</v>
      </c>
      <c r="D245" s="13">
        <f t="shared" si="20"/>
        <v>1.4547861616307889</v>
      </c>
      <c r="E245" s="4">
        <f t="shared" si="21"/>
        <v>24.681445112466911</v>
      </c>
      <c r="F245" s="4">
        <f t="shared" si="22"/>
        <v>11.113747620730802</v>
      </c>
      <c r="H245" s="1">
        <v>44800</v>
      </c>
    </row>
    <row r="246" spans="1:8" x14ac:dyDescent="0.3">
      <c r="A246">
        <f t="shared" si="23"/>
        <v>240</v>
      </c>
      <c r="B246" s="13">
        <f t="shared" si="18"/>
        <v>0.98188818237660425</v>
      </c>
      <c r="C246" s="13">
        <f t="shared" si="19"/>
        <v>0.1593410894217562</v>
      </c>
      <c r="D246" s="13">
        <f t="shared" si="20"/>
        <v>1.4594049874678416</v>
      </c>
      <c r="E246" s="4">
        <f t="shared" si="21"/>
        <v>24.919877563942894</v>
      </c>
      <c r="F246" s="4">
        <f t="shared" si="22"/>
        <v>11.149032850966684</v>
      </c>
      <c r="H246" s="1">
        <v>44801</v>
      </c>
    </row>
    <row r="247" spans="1:8" x14ac:dyDescent="0.3">
      <c r="A247">
        <f t="shared" si="23"/>
        <v>241</v>
      </c>
      <c r="B247" s="13">
        <f t="shared" si="18"/>
        <v>0.98236570557672764</v>
      </c>
      <c r="C247" s="13">
        <f t="shared" si="19"/>
        <v>0.15283347218637661</v>
      </c>
      <c r="D247" s="13">
        <f t="shared" si="20"/>
        <v>1.4640454816477133</v>
      </c>
      <c r="E247" s="4">
        <f t="shared" si="21"/>
        <v>25.159910886364518</v>
      </c>
      <c r="F247" s="4">
        <f t="shared" si="22"/>
        <v>11.184483615148238</v>
      </c>
      <c r="H247" s="1">
        <v>44802</v>
      </c>
    </row>
    <row r="248" spans="1:8" x14ac:dyDescent="0.3">
      <c r="A248">
        <f t="shared" si="23"/>
        <v>242</v>
      </c>
      <c r="B248" s="13">
        <f t="shared" si="18"/>
        <v>0.98284845419886802</v>
      </c>
      <c r="C248" s="13">
        <f t="shared" si="19"/>
        <v>0.14628056709477169</v>
      </c>
      <c r="D248" s="13">
        <f t="shared" si="20"/>
        <v>1.4687065562914401</v>
      </c>
      <c r="E248" s="4">
        <f t="shared" si="21"/>
        <v>25.401458524417286</v>
      </c>
      <c r="F248" s="4">
        <f t="shared" si="22"/>
        <v>11.220091602492371</v>
      </c>
      <c r="H248" s="1">
        <v>44803</v>
      </c>
    </row>
    <row r="249" spans="1:8" x14ac:dyDescent="0.3">
      <c r="A249">
        <f t="shared" si="23"/>
        <v>243</v>
      </c>
      <c r="B249" s="13">
        <f t="shared" si="18"/>
        <v>0.98333628519418981</v>
      </c>
      <c r="C249" s="13">
        <f t="shared" si="19"/>
        <v>0.13968431591414374</v>
      </c>
      <c r="D249" s="13">
        <f t="shared" si="20"/>
        <v>1.4733871428057987</v>
      </c>
      <c r="E249" s="4">
        <f t="shared" si="21"/>
        <v>25.644433215857909</v>
      </c>
      <c r="F249" s="4">
        <f t="shared" si="22"/>
        <v>11.255848649548184</v>
      </c>
      <c r="H249" s="1">
        <v>44804</v>
      </c>
    </row>
    <row r="250" spans="1:8" x14ac:dyDescent="0.3">
      <c r="A250">
        <f t="shared" si="23"/>
        <v>244</v>
      </c>
      <c r="B250" s="13">
        <f t="shared" si="18"/>
        <v>0.98382905400784104</v>
      </c>
      <c r="C250" s="13">
        <f t="shared" si="19"/>
        <v>0.13304667325607564</v>
      </c>
      <c r="D250" s="13">
        <f t="shared" si="20"/>
        <v>1.4780861913083967</v>
      </c>
      <c r="E250" s="4">
        <f t="shared" si="21"/>
        <v>25.888747052091961</v>
      </c>
      <c r="F250" s="4">
        <f t="shared" si="22"/>
        <v>11.291746735805001</v>
      </c>
      <c r="H250" s="1">
        <v>44805</v>
      </c>
    </row>
    <row r="251" spans="1:8" x14ac:dyDescent="0.3">
      <c r="A251">
        <f t="shared" si="23"/>
        <v>245</v>
      </c>
      <c r="B251" s="13">
        <f t="shared" si="18"/>
        <v>0.98432661462178728</v>
      </c>
      <c r="C251" s="13">
        <f t="shared" si="19"/>
        <v>0.12636960599733976</v>
      </c>
      <c r="D251" s="13">
        <f t="shared" si="20"/>
        <v>1.4828026700098942</v>
      </c>
      <c r="E251" s="4">
        <f t="shared" si="21"/>
        <v>26.134311540031185</v>
      </c>
      <c r="F251" s="4">
        <f t="shared" si="22"/>
        <v>11.327777978972888</v>
      </c>
      <c r="H251" s="1">
        <v>44806</v>
      </c>
    </row>
    <row r="252" spans="1:8" x14ac:dyDescent="0.3">
      <c r="A252">
        <f t="shared" si="23"/>
        <v>246</v>
      </c>
      <c r="B252" s="13">
        <f t="shared" si="18"/>
        <v>0.98482881959808055</v>
      </c>
      <c r="C252" s="13">
        <f t="shared" si="19"/>
        <v>0.11965509269706703</v>
      </c>
      <c r="D252" s="13">
        <f t="shared" si="20"/>
        <v>1.4875355645559352</v>
      </c>
      <c r="E252" s="4">
        <f t="shared" si="21"/>
        <v>26.381037665115837</v>
      </c>
      <c r="F252" s="4">
        <f t="shared" si="22"/>
        <v>11.363934629955372</v>
      </c>
      <c r="H252" s="1">
        <v>44807</v>
      </c>
    </row>
    <row r="253" spans="1:8" x14ac:dyDescent="0.3">
      <c r="A253">
        <f t="shared" si="23"/>
        <v>247</v>
      </c>
      <c r="B253" s="13">
        <f t="shared" si="18"/>
        <v>0.98533552012254777</v>
      </c>
      <c r="C253" s="13">
        <f t="shared" si="19"/>
        <v>0.11290512301045975</v>
      </c>
      <c r="D253" s="13">
        <f t="shared" si="20"/>
        <v>1.4922838773312834</v>
      </c>
      <c r="E253" s="4">
        <f t="shared" si="21"/>
        <v>26.628835955383373</v>
      </c>
      <c r="F253" s="4">
        <f t="shared" si="22"/>
        <v>11.40020906753344</v>
      </c>
      <c r="H253" s="1">
        <v>44808</v>
      </c>
    </row>
    <row r="254" spans="1:8" x14ac:dyDescent="0.3">
      <c r="A254">
        <f t="shared" si="23"/>
        <v>248</v>
      </c>
      <c r="B254" s="13">
        <f t="shared" si="18"/>
        <v>0.98584656604888798</v>
      </c>
      <c r="C254" s="13">
        <f t="shared" si="19"/>
        <v>0.10612169709921272</v>
      </c>
      <c r="D254" s="13">
        <f t="shared" si="20"/>
        <v>1.4970466267286207</v>
      </c>
      <c r="E254" s="4">
        <f t="shared" si="21"/>
        <v>26.877616546462257</v>
      </c>
      <c r="F254" s="4">
        <f t="shared" si="22"/>
        <v>11.43659379277956</v>
      </c>
      <c r="H254" s="1">
        <v>44809</v>
      </c>
    </row>
    <row r="255" spans="1:8" x14ac:dyDescent="0.3">
      <c r="A255">
        <f t="shared" si="23"/>
        <v>249</v>
      </c>
      <c r="B255" s="13">
        <f t="shared" si="18"/>
        <v>0.98636180594316414</v>
      </c>
      <c r="C255" s="13">
        <f t="shared" si="19"/>
        <v>9.9306825038821045E-2</v>
      </c>
      <c r="D255" s="13">
        <f t="shared" si="20"/>
        <v>1.5018228463843857</v>
      </c>
      <c r="E255" s="4">
        <f t="shared" si="21"/>
        <v>27.127289247366413</v>
      </c>
      <c r="F255" s="4">
        <f t="shared" si="22"/>
        <v>11.473081423219929</v>
      </c>
      <c r="H255" s="1">
        <v>44810</v>
      </c>
    </row>
    <row r="256" spans="1:8" x14ac:dyDescent="0.3">
      <c r="A256">
        <f t="shared" si="23"/>
        <v>250</v>
      </c>
      <c r="B256" s="13">
        <f t="shared" si="18"/>
        <v>0.98688108712867562</v>
      </c>
      <c r="C256" s="13">
        <f t="shared" si="19"/>
        <v>9.2462526222953909E-2</v>
      </c>
      <c r="D256" s="13">
        <f t="shared" si="20"/>
        <v>1.5066115843839725</v>
      </c>
      <c r="E256" s="4">
        <f t="shared" si="21"/>
        <v>27.377763606963263</v>
      </c>
      <c r="F256" s="4">
        <f t="shared" si="22"/>
        <v>11.509664686762628</v>
      </c>
      <c r="H256" s="1">
        <v>44811</v>
      </c>
    </row>
    <row r="257" spans="1:8" x14ac:dyDescent="0.3">
      <c r="A257">
        <f t="shared" si="23"/>
        <v>251</v>
      </c>
      <c r="B257" s="13">
        <f t="shared" si="18"/>
        <v>0.98740425573120028</v>
      </c>
      <c r="C257" s="13">
        <f t="shared" si="19"/>
        <v>8.5590828765061799E-2</v>
      </c>
      <c r="D257" s="13">
        <f t="shared" si="20"/>
        <v>1.5114119024385519</v>
      </c>
      <c r="E257" s="4">
        <f t="shared" si="21"/>
        <v>27.628948980986625</v>
      </c>
      <c r="F257" s="4">
        <f t="shared" si="22"/>
        <v>11.546336415409009</v>
      </c>
      <c r="H257" s="1">
        <v>44812</v>
      </c>
    </row>
    <row r="258" spans="1:8" x14ac:dyDescent="0.3">
      <c r="A258">
        <f t="shared" si="23"/>
        <v>252</v>
      </c>
      <c r="B258" s="13">
        <f t="shared" si="18"/>
        <v>0.98793115672459009</v>
      </c>
      <c r="C258" s="13">
        <f t="shared" si="19"/>
        <v>7.8693768897405231E-2</v>
      </c>
      <c r="D258" s="13">
        <f t="shared" si="20"/>
        <v>1.5162228750357012</v>
      </c>
      <c r="E258" s="4">
        <f t="shared" si="21"/>
        <v>27.880754599462922</v>
      </c>
      <c r="F258" s="4">
        <f t="shared" si="22"/>
        <v>11.583089538764973</v>
      </c>
      <c r="H258" s="1">
        <v>44813</v>
      </c>
    </row>
    <row r="259" spans="1:8" x14ac:dyDescent="0.3">
      <c r="A259">
        <f t="shared" si="23"/>
        <v>253</v>
      </c>
      <c r="B259" s="13">
        <f t="shared" si="18"/>
        <v>0.98846163397670939</v>
      </c>
      <c r="C259" s="13">
        <f t="shared" si="19"/>
        <v>7.1773390367674078E-2</v>
      </c>
      <c r="D259" s="13">
        <f t="shared" si="20"/>
        <v>1.5210435885659805</v>
      </c>
      <c r="E259" s="4">
        <f t="shared" si="21"/>
        <v>28.133089634418873</v>
      </c>
      <c r="F259" s="4">
        <f t="shared" si="22"/>
        <v>11.619917077368523</v>
      </c>
      <c r="H259" s="1">
        <v>44814</v>
      </c>
    </row>
    <row r="260" spans="1:8" x14ac:dyDescent="0.3">
      <c r="A260">
        <f t="shared" si="23"/>
        <v>254</v>
      </c>
      <c r="B260" s="13">
        <f t="shared" si="18"/>
        <v>0.98899553029569987</v>
      </c>
      <c r="C260" s="13">
        <f t="shared" si="19"/>
        <v>6.4831743833380015E-2</v>
      </c>
      <c r="D260" s="13">
        <f t="shared" si="20"/>
        <v>1.5258731404275321</v>
      </c>
      <c r="E260" s="4">
        <f t="shared" si="21"/>
        <v>28.385863267736319</v>
      </c>
      <c r="F260" s="4">
        <f t="shared" si="22"/>
        <v>11.656812135849384</v>
      </c>
      <c r="H260" s="1">
        <v>44815</v>
      </c>
    </row>
    <row r="261" spans="1:8" x14ac:dyDescent="0.3">
      <c r="A261">
        <f t="shared" si="23"/>
        <v>255</v>
      </c>
      <c r="B261" s="13">
        <f t="shared" si="18"/>
        <v>0.98953268747655942</v>
      </c>
      <c r="C261" s="13">
        <f t="shared" si="19"/>
        <v>5.7870886254204834E-2</v>
      </c>
      <c r="D261" s="13">
        <f t="shared" si="20"/>
        <v>1.5307106381107085</v>
      </c>
      <c r="E261" s="4">
        <f t="shared" si="21"/>
        <v>28.638984759019756</v>
      </c>
      <c r="F261" s="4">
        <f t="shared" si="22"/>
        <v>11.693767895936093</v>
      </c>
      <c r="H261" s="1">
        <v>44816</v>
      </c>
    </row>
    <row r="262" spans="1:8" x14ac:dyDescent="0.3">
      <c r="A262">
        <f t="shared" si="23"/>
        <v>256</v>
      </c>
      <c r="B262" s="13">
        <f t="shared" si="18"/>
        <v>0.99007294634802301</v>
      </c>
      <c r="C262" s="13">
        <f t="shared" si="19"/>
        <v>5.0892880282476169E-2</v>
      </c>
      <c r="D262" s="13">
        <f t="shared" si="20"/>
        <v>1.5355551982647078</v>
      </c>
      <c r="E262" s="4">
        <f t="shared" si="21"/>
        <v>28.892363513341916</v>
      </c>
      <c r="F262" s="4">
        <f t="shared" si="22"/>
        <v>11.730777609325614</v>
      </c>
      <c r="H262" s="1">
        <v>44817</v>
      </c>
    </row>
    <row r="263" spans="1:8" x14ac:dyDescent="0.3">
      <c r="A263">
        <f t="shared" si="23"/>
        <v>257</v>
      </c>
      <c r="B263" s="13">
        <f t="shared" si="18"/>
        <v>0.99061614681972687</v>
      </c>
      <c r="C263" s="13">
        <f t="shared" si="19"/>
        <v>4.3899793651961491E-2</v>
      </c>
      <c r="D263" s="13">
        <f t="shared" si="20"/>
        <v>1.5404059457481154</v>
      </c>
      <c r="E263" s="4">
        <f t="shared" si="21"/>
        <v>29.145909148731576</v>
      </c>
      <c r="F263" s="4">
        <f t="shared" si="22"/>
        <v>11.767834590430009</v>
      </c>
      <c r="H263" s="1">
        <v>44818</v>
      </c>
    </row>
    <row r="264" spans="1:8" x14ac:dyDescent="0.3">
      <c r="A264">
        <f t="shared" si="23"/>
        <v>258</v>
      </c>
      <c r="B264" s="13">
        <f t="shared" ref="B264:B327" si="24">1+0.033*COS(2*PI()/365*A264)</f>
        <v>0.9911621279296482</v>
      </c>
      <c r="C264" s="13">
        <f t="shared" ref="C264:C327" si="25">0.409*SIN(2*PI()/365*A264-1.39)</f>
        <v>3.6893698565152948E-2</v>
      </c>
      <c r="D264" s="13">
        <f t="shared" ref="D264:D327" si="26">+ACOS(-TAN($C$4)*TAN(C264))</f>
        <v>1.5452620126652268</v>
      </c>
      <c r="E264" s="4">
        <f t="shared" ref="E264:E327" si="27">24*60/PI()*0.082*B264*(D264*SIN($C$4)*SIN(C264)+COS($C$4)*COS(C264)*SIN(D264))</f>
        <v>29.399531563269139</v>
      </c>
      <c r="F264" s="4">
        <f t="shared" ref="F264:F327" si="28">24/PI()*D264</f>
        <v>11.804932209014487</v>
      </c>
      <c r="H264" s="1">
        <v>44819</v>
      </c>
    </row>
    <row r="265" spans="1:8" x14ac:dyDescent="0.3">
      <c r="A265">
        <f t="shared" ref="A265:A328" si="29">+A264+1</f>
        <v>259</v>
      </c>
      <c r="B265" s="13">
        <f t="shared" si="24"/>
        <v>0.99171072789180092</v>
      </c>
      <c r="C265" s="13">
        <f t="shared" si="25"/>
        <v>2.9876671079227975E-2</v>
      </c>
      <c r="D265" s="13">
        <f t="shared" si="26"/>
        <v>1.5501225373899739</v>
      </c>
      <c r="E265" s="4">
        <f t="shared" si="27"/>
        <v>29.653141001655541</v>
      </c>
      <c r="F265" s="4">
        <f t="shared" si="28"/>
        <v>11.842063882740753</v>
      </c>
      <c r="H265" s="1">
        <v>44820</v>
      </c>
    </row>
    <row r="266" spans="1:8" x14ac:dyDescent="0.3">
      <c r="A266">
        <f t="shared" si="29"/>
        <v>260</v>
      </c>
      <c r="B266" s="13">
        <f t="shared" si="24"/>
        <v>0.99226178414417643</v>
      </c>
      <c r="C266" s="13">
        <f t="shared" si="25"/>
        <v>2.2850790490871208E-2</v>
      </c>
      <c r="D266" s="13">
        <f t="shared" si="26"/>
        <v>1.5549866635792375</v>
      </c>
      <c r="E266" s="4">
        <f t="shared" si="27"/>
        <v>29.90664812112092</v>
      </c>
      <c r="F266" s="4">
        <f t="shared" si="28"/>
        <v>11.879223069629267</v>
      </c>
      <c r="H266" s="1">
        <v>44821</v>
      </c>
    </row>
    <row r="267" spans="1:8" x14ac:dyDescent="0.3">
      <c r="A267">
        <f t="shared" si="29"/>
        <v>261</v>
      </c>
      <c r="B267" s="13">
        <f t="shared" si="24"/>
        <v>0.99281513339691441</v>
      </c>
      <c r="C267" s="13">
        <f t="shared" si="25"/>
        <v>1.5818138720131186E-2</v>
      </c>
      <c r="D267" s="13">
        <f t="shared" si="26"/>
        <v>1.5598535391773061</v>
      </c>
      <c r="E267" s="4">
        <f t="shared" si="27"/>
        <v>30.159964056541508</v>
      </c>
      <c r="F267" s="4">
        <f t="shared" si="28"/>
        <v>11.916403260453873</v>
      </c>
      <c r="H267" s="1">
        <v>44822</v>
      </c>
    </row>
    <row r="268" spans="1:8" x14ac:dyDescent="0.3">
      <c r="A268">
        <f t="shared" si="29"/>
        <v>262</v>
      </c>
      <c r="B268" s="13">
        <f t="shared" si="24"/>
        <v>0.99337061168068908</v>
      </c>
      <c r="C268" s="13">
        <f t="shared" si="25"/>
        <v>8.7807996935049988E-3</v>
      </c>
      <c r="D268" s="13">
        <f t="shared" si="26"/>
        <v>1.5647223154131955</v>
      </c>
      <c r="E268" s="4">
        <f t="shared" si="27"/>
        <v>30.41300048463404</v>
      </c>
      <c r="F268" s="4">
        <f t="shared" si="28"/>
        <v>11.95359797108188</v>
      </c>
      <c r="H268" s="1">
        <v>44823</v>
      </c>
    </row>
    <row r="269" spans="1:8" x14ac:dyDescent="0.3">
      <c r="A269">
        <f t="shared" si="29"/>
        <v>263</v>
      </c>
      <c r="B269" s="13">
        <f t="shared" si="24"/>
        <v>0.99392805439529652</v>
      </c>
      <c r="C269" s="13">
        <f t="shared" si="25"/>
        <v>1.7408587264248088E-3</v>
      </c>
      <c r="D269" s="13">
        <f t="shared" si="26"/>
        <v>1.569592145792543</v>
      </c>
      <c r="E269" s="4">
        <f t="shared" si="27"/>
        <v>30.6656696870999</v>
      </c>
      <c r="F269" s="4">
        <f t="shared" si="28"/>
        <v>11.990800734772707</v>
      </c>
      <c r="H269" s="1">
        <v>44824</v>
      </c>
    </row>
    <row r="270" spans="1:8" x14ac:dyDescent="0.3">
      <c r="A270">
        <f t="shared" si="29"/>
        <v>264</v>
      </c>
      <c r="B270" s="13">
        <f t="shared" si="24"/>
        <v>0.99448729635843003</v>
      </c>
      <c r="C270" s="13">
        <f t="shared" si="25"/>
        <v>-5.2995980946671916E-3</v>
      </c>
      <c r="D270" s="13">
        <f t="shared" si="26"/>
        <v>1.574462185085751</v>
      </c>
      <c r="E270" s="4">
        <f t="shared" si="27"/>
        <v>30.917884612593209</v>
      </c>
      <c r="F270" s="4">
        <f t="shared" si="28"/>
        <v>12.028005094447867</v>
      </c>
      <c r="H270" s="1">
        <v>44825</v>
      </c>
    </row>
    <row r="271" spans="1:8" x14ac:dyDescent="0.3">
      <c r="A271">
        <f t="shared" si="29"/>
        <v>265</v>
      </c>
      <c r="B271" s="13">
        <f t="shared" si="24"/>
        <v>0.99504817185462646</v>
      </c>
      <c r="C271" s="13">
        <f t="shared" si="25"/>
        <v>-1.2338484530468685E-2</v>
      </c>
      <c r="D271" s="13">
        <f t="shared" si="26"/>
        <v>1.5793315883140537</v>
      </c>
      <c r="E271" s="4">
        <f t="shared" si="27"/>
        <v>31.169558937389951</v>
      </c>
      <c r="F271" s="4">
        <f t="shared" si="28"/>
        <v>12.065204594945083</v>
      </c>
      <c r="H271" s="1">
        <v>44826</v>
      </c>
    </row>
    <row r="272" spans="1:8" x14ac:dyDescent="0.3">
      <c r="A272">
        <f t="shared" si="29"/>
        <v>266</v>
      </c>
      <c r="B272" s="13">
        <f t="shared" si="24"/>
        <v>0.99561051468437156</v>
      </c>
      <c r="C272" s="13">
        <f t="shared" si="25"/>
        <v>-1.9373714807017859E-2</v>
      </c>
      <c r="D272" s="13">
        <f t="shared" si="26"/>
        <v>1.5841995097351766</v>
      </c>
      <c r="E272" s="4">
        <f t="shared" si="27"/>
        <v>31.4206071246387</v>
      </c>
      <c r="F272" s="4">
        <f t="shared" si="28"/>
        <v>12.102392775269305</v>
      </c>
      <c r="H272" s="1">
        <v>44827</v>
      </c>
    </row>
    <row r="273" spans="1:8" x14ac:dyDescent="0.3">
      <c r="A273">
        <f t="shared" si="29"/>
        <v>267</v>
      </c>
      <c r="B273" s="13">
        <f t="shared" si="24"/>
        <v>0.99617415821334843</v>
      </c>
      <c r="C273" s="13">
        <f t="shared" si="25"/>
        <v>-2.6403204233750699E-2</v>
      </c>
      <c r="D273" s="13">
        <f t="shared" si="26"/>
        <v>1.5890651018302433</v>
      </c>
      <c r="E273" s="4">
        <f t="shared" si="27"/>
        <v>31.670944482076763</v>
      </c>
      <c r="F273" s="4">
        <f t="shared" si="28"/>
        <v>12.139563160853244</v>
      </c>
      <c r="H273" s="1">
        <v>44828</v>
      </c>
    </row>
    <row r="274" spans="1:8" x14ac:dyDescent="0.3">
      <c r="A274">
        <f t="shared" si="29"/>
        <v>268</v>
      </c>
      <c r="B274" s="13">
        <f t="shared" si="24"/>
        <v>0.99673893542181524</v>
      </c>
      <c r="C274" s="13">
        <f t="shared" si="25"/>
        <v>-3.3424869821240911E-2</v>
      </c>
      <c r="D274" s="13">
        <f t="shared" si="26"/>
        <v>1.5939275142936049</v>
      </c>
      <c r="E274" s="4">
        <f t="shared" si="27"/>
        <v>31.920487218099602</v>
      </c>
      <c r="F274" s="4">
        <f t="shared" si="28"/>
        <v>12.176709255840235</v>
      </c>
      <c r="H274" s="1">
        <v>44829</v>
      </c>
    </row>
    <row r="275" spans="1:8" x14ac:dyDescent="0.3">
      <c r="A275">
        <f t="shared" si="29"/>
        <v>269</v>
      </c>
      <c r="B275" s="13">
        <f t="shared" si="24"/>
        <v>0.99730467895409602</v>
      </c>
      <c r="C275" s="13">
        <f t="shared" si="25"/>
        <v>-4.0436630898435667E-2</v>
      </c>
      <c r="D275" s="13">
        <f t="shared" si="26"/>
        <v>1.5987858930272671</v>
      </c>
      <c r="E275" s="4">
        <f t="shared" si="27"/>
        <v>32.169152496075746</v>
      </c>
      <c r="F275" s="4">
        <f t="shared" si="28"/>
        <v>12.213824535402228</v>
      </c>
      <c r="H275" s="1">
        <v>44830</v>
      </c>
    </row>
    <row r="276" spans="1:8" x14ac:dyDescent="0.3">
      <c r="A276">
        <f t="shared" si="29"/>
        <v>270</v>
      </c>
      <c r="B276" s="13">
        <f t="shared" si="24"/>
        <v>0.99787122116817251</v>
      </c>
      <c r="C276" s="13">
        <f t="shared" si="25"/>
        <v>-4.7436409729200886E-2</v>
      </c>
      <c r="D276" s="13">
        <f t="shared" si="26"/>
        <v>1.6036393791416024</v>
      </c>
      <c r="E276" s="4">
        <f t="shared" si="27"/>
        <v>32.416858486803548</v>
      </c>
      <c r="F276" s="4">
        <f t="shared" si="28"/>
        <v>12.250902438105797</v>
      </c>
      <c r="H276" s="1">
        <v>44831</v>
      </c>
    </row>
    <row r="277" spans="1:8" x14ac:dyDescent="0.3">
      <c r="A277">
        <f t="shared" si="29"/>
        <v>271</v>
      </c>
      <c r="B277" s="13">
        <f t="shared" si="24"/>
        <v>0.99843839418535973</v>
      </c>
      <c r="C277" s="13">
        <f t="shared" si="25"/>
        <v>-5.4422132128002149E-2</v>
      </c>
      <c r="D277" s="13">
        <f t="shared" si="26"/>
        <v>1.6084871079640688</v>
      </c>
      <c r="E277" s="4">
        <f t="shared" si="27"/>
        <v>32.663524419011772</v>
      </c>
      <c r="F277" s="4">
        <f t="shared" si="28"/>
        <v>12.287936358339296</v>
      </c>
      <c r="H277" s="1">
        <v>44832</v>
      </c>
    </row>
    <row r="278" spans="1:8" x14ac:dyDescent="0.3">
      <c r="A278">
        <f t="shared" si="29"/>
        <v>272</v>
      </c>
      <c r="B278" s="13">
        <f t="shared" si="24"/>
        <v>0.99900602994005205</v>
      </c>
      <c r="C278" s="13">
        <f t="shared" si="25"/>
        <v>-6.1391728074528064E-2</v>
      </c>
      <c r="D278" s="13">
        <f t="shared" si="26"/>
        <v>1.6133282080576654</v>
      </c>
      <c r="E278" s="4">
        <f t="shared" si="27"/>
        <v>32.909070627810344</v>
      </c>
      <c r="F278" s="4">
        <f t="shared" si="28"/>
        <v>12.324919638814427</v>
      </c>
      <c r="H278" s="1">
        <v>44833</v>
      </c>
    </row>
    <row r="279" spans="1:8" x14ac:dyDescent="0.3">
      <c r="A279">
        <f t="shared" si="29"/>
        <v>273</v>
      </c>
      <c r="B279" s="13">
        <f t="shared" si="24"/>
        <v>0.99957396022952472</v>
      </c>
      <c r="C279" s="13">
        <f t="shared" si="25"/>
        <v>-6.8343132327083139E-2</v>
      </c>
      <c r="D279" s="13">
        <f t="shared" si="26"/>
        <v>1.6181618002508982</v>
      </c>
      <c r="E279" s="4">
        <f t="shared" si="27"/>
        <v>33.153418601003686</v>
      </c>
      <c r="F279" s="4">
        <f t="shared" si="28"/>
        <v>12.361845563155709</v>
      </c>
      <c r="H279" s="1">
        <v>44834</v>
      </c>
    </row>
    <row r="280" spans="1:8" x14ac:dyDescent="0.3">
      <c r="A280">
        <f t="shared" si="29"/>
        <v>274</v>
      </c>
      <c r="B280" s="13">
        <f t="shared" si="24"/>
        <v>1.000142016763776</v>
      </c>
      <c r="C280" s="13">
        <f t="shared" si="25"/>
        <v>-7.5274285034564459E-2</v>
      </c>
      <c r="D280" s="13">
        <f t="shared" si="26"/>
        <v>1.6229869966810631</v>
      </c>
      <c r="E280" s="4">
        <f t="shared" si="27"/>
        <v>33.396491023184694</v>
      </c>
      <c r="F280" s="4">
        <f t="shared" si="28"/>
        <v>12.398707348591714</v>
      </c>
      <c r="H280" s="1">
        <v>44835</v>
      </c>
    </row>
    <row r="281" spans="1:8" x14ac:dyDescent="0.3">
      <c r="A281">
        <f t="shared" si="29"/>
        <v>275</v>
      </c>
      <c r="B281" s="13">
        <f t="shared" si="24"/>
        <v>1.0007100312153954</v>
      </c>
      <c r="C281" s="13">
        <f t="shared" si="25"/>
        <v>-8.2183132346837551E-2</v>
      </c>
      <c r="D281" s="13">
        <f t="shared" si="26"/>
        <v>1.6278028998526823</v>
      </c>
      <c r="E281" s="4">
        <f t="shared" si="27"/>
        <v>33.638211817533197</v>
      </c>
      <c r="F281" s="4">
        <f t="shared" si="28"/>
        <v>12.435498138762041</v>
      </c>
      <c r="H281" s="1">
        <v>44836</v>
      </c>
    </row>
    <row r="282" spans="1:8" x14ac:dyDescent="0.3">
      <c r="A282">
        <f t="shared" si="29"/>
        <v>276</v>
      </c>
      <c r="B282" s="13">
        <f t="shared" si="24"/>
        <v>1.0012778352694418</v>
      </c>
      <c r="C282" s="13">
        <f t="shared" si="25"/>
        <v>-8.9067627023339382E-2</v>
      </c>
      <c r="D282" s="13">
        <f t="shared" si="26"/>
        <v>1.6326086017129962</v>
      </c>
      <c r="E282" s="4">
        <f t="shared" si="27"/>
        <v>33.878506185249215</v>
      </c>
      <c r="F282" s="4">
        <f t="shared" si="28"/>
        <v>12.472210996654594</v>
      </c>
      <c r="H282" s="1">
        <v>44837</v>
      </c>
    </row>
    <row r="283" spans="1:8" x14ac:dyDescent="0.3">
      <c r="A283">
        <f t="shared" si="29"/>
        <v>277</v>
      </c>
      <c r="B283" s="13">
        <f t="shared" si="24"/>
        <v>1.0018452606733199</v>
      </c>
      <c r="C283" s="13">
        <f t="shared" si="25"/>
        <v>-9.5925729039717356E-2</v>
      </c>
      <c r="D283" s="13">
        <f t="shared" si="26"/>
        <v>1.637403182746435</v>
      </c>
      <c r="E283" s="4">
        <f t="shared" si="27"/>
        <v>34.117300642557858</v>
      </c>
      <c r="F283" s="4">
        <f t="shared" si="28"/>
        <v>12.508838897687864</v>
      </c>
      <c r="H283" s="1">
        <v>44838</v>
      </c>
    </row>
    <row r="284" spans="1:8" x14ac:dyDescent="0.3">
      <c r="A284">
        <f t="shared" si="29"/>
        <v>278</v>
      </c>
      <c r="B284" s="13">
        <f t="shared" si="24"/>
        <v>1.0024121392866365</v>
      </c>
      <c r="C284" s="13">
        <f t="shared" si="25"/>
        <v>-0.10275540619233374</v>
      </c>
      <c r="D284" s="13">
        <f t="shared" si="26"/>
        <v>1.6421857110900731</v>
      </c>
      <c r="E284" s="4">
        <f t="shared" si="27"/>
        <v>34.354523055229286</v>
      </c>
      <c r="F284" s="4">
        <f t="shared" si="28"/>
        <v>12.545374722953484</v>
      </c>
      <c r="H284" s="1">
        <v>44839</v>
      </c>
    </row>
    <row r="285" spans="1:8" x14ac:dyDescent="0.3">
      <c r="A285">
        <f t="shared" si="29"/>
        <v>279</v>
      </c>
      <c r="B285" s="13">
        <f t="shared" si="24"/>
        <v>1.0029783031310244</v>
      </c>
      <c r="C285" s="13">
        <f t="shared" si="25"/>
        <v>-0.10955463470045239</v>
      </c>
      <c r="D285" s="13">
        <f t="shared" si="26"/>
        <v>1.6469552416721005</v>
      </c>
      <c r="E285" s="4">
        <f t="shared" si="27"/>
        <v>34.590102670564072</v>
      </c>
      <c r="F285" s="4">
        <f t="shared" si="28"/>
        <v>12.581811252634651</v>
      </c>
      <c r="H285" s="1">
        <v>44840</v>
      </c>
    </row>
    <row r="286" spans="1:8" x14ac:dyDescent="0.3">
      <c r="A286">
        <f t="shared" si="29"/>
        <v>280</v>
      </c>
      <c r="B286" s="13">
        <f t="shared" si="24"/>
        <v>1.0035435844399174</v>
      </c>
      <c r="C286" s="13">
        <f t="shared" si="25"/>
        <v>-0.11632139980592628</v>
      </c>
      <c r="D286" s="13">
        <f t="shared" si="26"/>
        <v>1.6517108153754214</v>
      </c>
      <c r="E286" s="4">
        <f t="shared" si="27"/>
        <v>34.823970146801138</v>
      </c>
      <c r="F286" s="4">
        <f t="shared" si="28"/>
        <v>12.618141159616476</v>
      </c>
      <c r="H286" s="1">
        <v>44841</v>
      </c>
    </row>
    <row r="287" spans="1:8" x14ac:dyDescent="0.3">
      <c r="A287">
        <f t="shared" si="29"/>
        <v>281</v>
      </c>
      <c r="B287" s="13">
        <f t="shared" si="24"/>
        <v>1.0041078157082641</v>
      </c>
      <c r="C287" s="13">
        <f t="shared" si="25"/>
        <v>-0.12305369637021663</v>
      </c>
      <c r="D287" s="13">
        <f t="shared" si="26"/>
        <v>1.6564514582285421</v>
      </c>
      <c r="E287" s="4">
        <f t="shared" si="27"/>
        <v>35.056057579913336</v>
      </c>
      <c r="F287" s="4">
        <f t="shared" si="28"/>
        <v>12.654357003304831</v>
      </c>
      <c r="H287" s="1">
        <v>44842</v>
      </c>
    </row>
    <row r="288" spans="1:8" x14ac:dyDescent="0.3">
      <c r="A288">
        <f t="shared" si="29"/>
        <v>282</v>
      </c>
      <c r="B288" s="13">
        <f t="shared" si="24"/>
        <v>1.0046708297421625</v>
      </c>
      <c r="C288" s="13">
        <f t="shared" si="25"/>
        <v>-0.12974952946855617</v>
      </c>
      <c r="D288" s="13">
        <f t="shared" si="26"/>
        <v>1.6611761806259708</v>
      </c>
      <c r="E288" s="4">
        <f t="shared" si="27"/>
        <v>35.286298527761822</v>
      </c>
      <c r="F288" s="4">
        <f t="shared" si="28"/>
        <v>12.690451223670644</v>
      </c>
      <c r="H288" s="1">
        <v>44843</v>
      </c>
    </row>
    <row r="289" spans="1:8" x14ac:dyDescent="0.3">
      <c r="A289">
        <f t="shared" si="29"/>
        <v>283</v>
      </c>
      <c r="B289" s="13">
        <f t="shared" si="24"/>
        <v>1.0052324597084035</v>
      </c>
      <c r="C289" s="13">
        <f t="shared" si="25"/>
        <v>-0.13640691498108967</v>
      </c>
      <c r="D289" s="13">
        <f t="shared" si="26"/>
        <v>1.6658839765804223</v>
      </c>
      <c r="E289" s="4">
        <f t="shared" si="27"/>
        <v>35.514628031589147</v>
      </c>
      <c r="F289" s="4">
        <f t="shared" si="28"/>
        <v>12.726416135537155</v>
      </c>
      <c r="H289" s="1">
        <v>44844</v>
      </c>
    </row>
    <row r="290" spans="1:8" x14ac:dyDescent="0.3">
      <c r="A290">
        <f t="shared" si="29"/>
        <v>284</v>
      </c>
      <c r="B290" s="13">
        <f t="shared" si="24"/>
        <v>1.0057925391839071</v>
      </c>
      <c r="C290" s="13">
        <f t="shared" si="25"/>
        <v>-0.14302388018081227</v>
      </c>
      <c r="D290" s="13">
        <f t="shared" si="26"/>
        <v>1.6705738230091791</v>
      </c>
      <c r="E290" s="4">
        <f t="shared" si="27"/>
        <v>35.740982634837302</v>
      </c>
      <c r="F290" s="4">
        <f t="shared" si="28"/>
        <v>12.762243923128125</v>
      </c>
      <c r="H290" s="1">
        <v>44845</v>
      </c>
    </row>
    <row r="291" spans="1:8" x14ac:dyDescent="0.3">
      <c r="A291">
        <f t="shared" si="29"/>
        <v>285</v>
      </c>
      <c r="B291" s="13">
        <f t="shared" si="24"/>
        <v>1.0063509022050374</v>
      </c>
      <c r="C291" s="13">
        <f t="shared" si="25"/>
        <v>-0.14959846431812882</v>
      </c>
      <c r="D291" s="13">
        <f t="shared" si="26"/>
        <v>1.6752446790570195</v>
      </c>
      <c r="E291" s="4">
        <f t="shared" si="27"/>
        <v>35.965300399285113</v>
      </c>
      <c r="F291" s="4">
        <f t="shared" si="28"/>
        <v>12.797926634895379</v>
      </c>
      <c r="H291" s="1">
        <v>44846</v>
      </c>
    </row>
    <row r="292" spans="1:8" x14ac:dyDescent="0.3">
      <c r="A292">
        <f t="shared" si="29"/>
        <v>286</v>
      </c>
      <c r="B292" s="13">
        <f t="shared" si="24"/>
        <v>1.0069073833167805</v>
      </c>
      <c r="C292" s="13">
        <f t="shared" si="25"/>
        <v>-0.15612871920186897</v>
      </c>
      <c r="D292" s="13">
        <f t="shared" si="26"/>
        <v>1.6798954854581993</v>
      </c>
      <c r="E292" s="4">
        <f t="shared" si="27"/>
        <v>36.187520918506699</v>
      </c>
      <c r="F292" s="4">
        <f t="shared" si="28"/>
        <v>12.833456178644717</v>
      </c>
      <c r="H292" s="1">
        <v>44847</v>
      </c>
    </row>
    <row r="293" spans="1:8" x14ac:dyDescent="0.3">
      <c r="A293">
        <f t="shared" si="29"/>
        <v>287</v>
      </c>
      <c r="B293" s="13">
        <f t="shared" si="24"/>
        <v>1.0074618176217736</v>
      </c>
      <c r="C293" s="13">
        <f t="shared" si="25"/>
        <v>-0.16261270977657588</v>
      </c>
      <c r="D293" s="13">
        <f t="shared" si="26"/>
        <v>1.6845251639400181</v>
      </c>
      <c r="E293" s="4">
        <f t="shared" si="27"/>
        <v>36.407585328660204</v>
      </c>
      <c r="F293" s="4">
        <f t="shared" si="28"/>
        <v>12.868824316979483</v>
      </c>
      <c r="H293" s="1">
        <v>44848</v>
      </c>
    </row>
    <row r="294" spans="1:8" x14ac:dyDescent="0.3">
      <c r="A294">
        <f t="shared" si="29"/>
        <v>288</v>
      </c>
      <c r="B294" s="13">
        <f t="shared" si="24"/>
        <v>1.0080140408291658</v>
      </c>
      <c r="C294" s="13">
        <f t="shared" si="25"/>
        <v>-0.16904851469590593</v>
      </c>
      <c r="D294" s="13">
        <f t="shared" si="26"/>
        <v>1.6891326166705718</v>
      </c>
      <c r="E294" s="4">
        <f t="shared" si="27"/>
        <v>36.625436316623414</v>
      </c>
      <c r="F294" s="4">
        <f t="shared" si="28"/>
        <v>12.904022663081717</v>
      </c>
      <c r="H294" s="1">
        <v>44849</v>
      </c>
    </row>
    <row r="295" spans="1:8" x14ac:dyDescent="0.3">
      <c r="A295">
        <f t="shared" si="29"/>
        <v>289</v>
      </c>
      <c r="B295" s="13">
        <f t="shared" si="24"/>
        <v>1.0085638893033033</v>
      </c>
      <c r="C295" s="13">
        <f t="shared" si="25"/>
        <v>-0.17543422689196619</v>
      </c>
      <c r="D295" s="13">
        <f t="shared" si="26"/>
        <v>1.6937167257533414</v>
      </c>
      <c r="E295" s="4">
        <f t="shared" si="27"/>
        <v>36.841018125500703</v>
      </c>
      <c r="F295" s="4">
        <f t="shared" si="28"/>
        <v>12.93904267685109</v>
      </c>
      <c r="H295" s="1">
        <v>44850</v>
      </c>
    </row>
    <row r="296" spans="1:8" x14ac:dyDescent="0.3">
      <c r="A296">
        <f t="shared" si="29"/>
        <v>290</v>
      </c>
      <c r="B296" s="13">
        <f t="shared" si="24"/>
        <v>1.0091112001122164</v>
      </c>
      <c r="C296" s="13">
        <f t="shared" si="25"/>
        <v>-0.18176795414041733</v>
      </c>
      <c r="D296" s="13">
        <f t="shared" si="26"/>
        <v>1.6982763527713161</v>
      </c>
      <c r="E296" s="4">
        <f t="shared" si="27"/>
        <v>37.05427655753202</v>
      </c>
      <c r="F296" s="4">
        <f t="shared" si="28"/>
        <v>12.973875661422259</v>
      </c>
      <c r="H296" s="1">
        <v>44851</v>
      </c>
    </row>
    <row r="297" spans="1:8" x14ac:dyDescent="0.3">
      <c r="A297">
        <f t="shared" si="29"/>
        <v>291</v>
      </c>
      <c r="B297" s="13">
        <f t="shared" si="24"/>
        <v>1.0096558110759004</v>
      </c>
      <c r="C297" s="13">
        <f t="shared" si="25"/>
        <v>-0.18804781962118322</v>
      </c>
      <c r="D297" s="13">
        <f t="shared" si="26"/>
        <v>1.7028103383834046</v>
      </c>
      <c r="E297" s="4">
        <f t="shared" si="27"/>
        <v>37.265158974443501</v>
      </c>
      <c r="F297" s="4">
        <f t="shared" si="28"/>
        <v>13.008512760081686</v>
      </c>
      <c r="H297" s="1">
        <v>44852</v>
      </c>
    </row>
    <row r="298" spans="1:8" x14ac:dyDescent="0.3">
      <c r="A298">
        <f t="shared" si="29"/>
        <v>292</v>
      </c>
      <c r="B298" s="13">
        <f t="shared" si="24"/>
        <v>1.0101975608143732</v>
      </c>
      <c r="C298" s="13">
        <f t="shared" si="25"/>
        <v>-0.19427196247459103</v>
      </c>
      <c r="D298" s="13">
        <f t="shared" si="26"/>
        <v>1.7073175019759104</v>
      </c>
      <c r="E298" s="4">
        <f t="shared" si="27"/>
        <v>37.473614295284406</v>
      </c>
      <c r="F298" s="4">
        <f t="shared" si="28"/>
        <v>13.042944953605099</v>
      </c>
      <c r="H298" s="1">
        <v>44853</v>
      </c>
    </row>
    <row r="299" spans="1:8" x14ac:dyDescent="0.3">
      <c r="A299">
        <f t="shared" si="29"/>
        <v>293</v>
      </c>
      <c r="B299" s="13">
        <f t="shared" si="24"/>
        <v>1.0107362887954954</v>
      </c>
      <c r="C299" s="13">
        <f t="shared" si="25"/>
        <v>-0.20043853835278497</v>
      </c>
      <c r="D299" s="13">
        <f t="shared" si="26"/>
        <v>1.7117966413718908</v>
      </c>
      <c r="E299" s="4">
        <f t="shared" si="27"/>
        <v>37.679592991803545</v>
      </c>
      <c r="F299" s="4">
        <f t="shared" si="28"/>
        <v>13.077163058037161</v>
      </c>
      <c r="H299" s="1">
        <v>44854</v>
      </c>
    </row>
    <row r="300" spans="1:8" x14ac:dyDescent="0.3">
      <c r="A300">
        <f t="shared" si="29"/>
        <v>294</v>
      </c>
      <c r="B300" s="13">
        <f t="shared" si="24"/>
        <v>1.0112718353825392</v>
      </c>
      <c r="C300" s="13">
        <f t="shared" si="25"/>
        <v>-0.20654571996624735</v>
      </c>
      <c r="D300" s="13">
        <f t="shared" si="26"/>
        <v>1.7162465326012388</v>
      </c>
      <c r="E300" s="4">
        <f t="shared" si="27"/>
        <v>37.883047081424145</v>
      </c>
      <c r="F300" s="4">
        <f t="shared" si="28"/>
        <v>13.111157722935017</v>
      </c>
      <c r="H300" s="1">
        <v>44855</v>
      </c>
    </row>
    <row r="301" spans="1:8" x14ac:dyDescent="0.3">
      <c r="A301">
        <f t="shared" si="29"/>
        <v>295</v>
      </c>
      <c r="B301" s="13">
        <f t="shared" si="24"/>
        <v>1.0118040418814931</v>
      </c>
      <c r="C301" s="13">
        <f t="shared" si="25"/>
        <v>-0.21259169762526167</v>
      </c>
      <c r="D301" s="13">
        <f t="shared" si="26"/>
        <v>1.720665929734329</v>
      </c>
      <c r="E301" s="4">
        <f t="shared" si="27"/>
        <v>38.083930117882829</v>
      </c>
      <c r="F301" s="4">
        <f t="shared" si="28"/>
        <v>13.144919430097454</v>
      </c>
      <c r="H301" s="1">
        <v>44856</v>
      </c>
    </row>
    <row r="302" spans="1:8" x14ac:dyDescent="0.3">
      <c r="A302">
        <f t="shared" si="29"/>
        <v>296</v>
      </c>
      <c r="B302" s="13">
        <f t="shared" si="24"/>
        <v>1.0123327505880855</v>
      </c>
      <c r="C302" s="13">
        <f t="shared" si="25"/>
        <v>-0.21857467977616535</v>
      </c>
      <c r="D302" s="13">
        <f t="shared" si="26"/>
        <v>1.7250535647820899</v>
      </c>
      <c r="E302" s="4">
        <f t="shared" si="27"/>
        <v>38.282197179604445</v>
      </c>
      <c r="F302" s="4">
        <f t="shared" si="28"/>
        <v>13.178438492801506</v>
      </c>
      <c r="H302" s="1">
        <v>44857</v>
      </c>
    </row>
    <row r="303" spans="1:8" x14ac:dyDescent="0.3">
      <c r="A303">
        <f t="shared" si="29"/>
        <v>297</v>
      </c>
      <c r="B303" s="13">
        <f t="shared" si="24"/>
        <v>1.012857804834516</v>
      </c>
      <c r="C303" s="13">
        <f t="shared" si="25"/>
        <v>-0.22449289353222343</v>
      </c>
      <c r="D303" s="13">
        <f t="shared" si="26"/>
        <v>1.7294081476653329</v>
      </c>
      <c r="E303" s="4">
        <f t="shared" si="27"/>
        <v>38.477804855890604</v>
      </c>
      <c r="F303" s="4">
        <f t="shared" si="28"/>
        <v>13.211705055568137</v>
      </c>
      <c r="H303" s="1">
        <v>44858</v>
      </c>
    </row>
    <row r="304" spans="1:8" x14ac:dyDescent="0.3">
      <c r="A304">
        <f t="shared" si="29"/>
        <v>298</v>
      </c>
      <c r="B304" s="13">
        <f t="shared" si="24"/>
        <v>1.0133790490358798</v>
      </c>
      <c r="C304" s="13">
        <f t="shared" si="25"/>
        <v>-0.23034458519897413</v>
      </c>
      <c r="D304" s="13">
        <f t="shared" si="26"/>
        <v>1.7337283662561558</v>
      </c>
      <c r="E304" s="4">
        <f t="shared" si="27"/>
        <v>38.670711231005193</v>
      </c>
      <c r="F304" s="4">
        <f t="shared" si="28"/>
        <v>13.244709094478551</v>
      </c>
      <c r="H304" s="1">
        <v>44859</v>
      </c>
    </row>
    <row r="305" spans="1:8" x14ac:dyDescent="0.3">
      <c r="A305">
        <f t="shared" si="29"/>
        <v>299</v>
      </c>
      <c r="B305" s="13">
        <f t="shared" si="24"/>
        <v>1.013896328736271</v>
      </c>
      <c r="C305" s="13">
        <f t="shared" si="25"/>
        <v>-0.23612802079388742</v>
      </c>
      <c r="D305" s="13">
        <f t="shared" si="26"/>
        <v>1.7380128864942053</v>
      </c>
      <c r="E305" s="4">
        <f t="shared" si="27"/>
        <v>38.860875866245436</v>
      </c>
      <c r="F305" s="4">
        <f t="shared" si="28"/>
        <v>13.277440418062367</v>
      </c>
      <c r="H305" s="1">
        <v>44860</v>
      </c>
    </row>
    <row r="306" spans="1:8" x14ac:dyDescent="0.3">
      <c r="A306">
        <f t="shared" si="29"/>
        <v>300</v>
      </c>
      <c r="B306" s="13">
        <f t="shared" si="24"/>
        <v>1.01440949065455</v>
      </c>
      <c r="C306" s="13">
        <f t="shared" si="25"/>
        <v>-0.24184148656017906</v>
      </c>
      <c r="D306" s="13">
        <f t="shared" si="26"/>
        <v>1.7422603525805067</v>
      </c>
      <c r="E306" s="4">
        <f t="shared" si="27"/>
        <v>39.048259780091918</v>
      </c>
      <c r="F306" s="4">
        <f t="shared" si="28"/>
        <v>13.30988866877837</v>
      </c>
      <c r="H306" s="1">
        <v>44861</v>
      </c>
    </row>
    <row r="307" spans="1:8" x14ac:dyDescent="0.3">
      <c r="A307">
        <f t="shared" si="29"/>
        <v>301</v>
      </c>
      <c r="B307" s="13">
        <f t="shared" si="24"/>
        <v>1.0149183827297661</v>
      </c>
      <c r="C307" s="13">
        <f t="shared" si="25"/>
        <v>-0.24748328947463652</v>
      </c>
      <c r="D307" s="13">
        <f t="shared" si="26"/>
        <v>1.7464693872515265</v>
      </c>
      <c r="E307" s="4">
        <f t="shared" si="27"/>
        <v>39.23282542653596</v>
      </c>
      <c r="F307" s="4">
        <f t="shared" si="28"/>
        <v>13.342043325108193</v>
      </c>
      <c r="H307" s="1">
        <v>44862</v>
      </c>
    </row>
    <row r="308" spans="1:8" x14ac:dyDescent="0.3">
      <c r="A308">
        <f t="shared" si="29"/>
        <v>302</v>
      </c>
      <c r="B308" s="13">
        <f t="shared" si="24"/>
        <v>1.015422854166214</v>
      </c>
      <c r="C308" s="13">
        <f t="shared" si="25"/>
        <v>-0.25305175774929578</v>
      </c>
      <c r="D308" s="13">
        <f t="shared" si="26"/>
        <v>1.7506385921360166</v>
      </c>
      <c r="E308" s="4">
        <f t="shared" si="27"/>
        <v>39.414536671685966</v>
      </c>
      <c r="F308" s="4">
        <f t="shared" si="28"/>
        <v>13.373893704282407</v>
      </c>
      <c r="H308" s="1">
        <v>44863</v>
      </c>
    </row>
    <row r="309" spans="1:8" x14ac:dyDescent="0.3">
      <c r="A309">
        <f t="shared" si="29"/>
        <v>303</v>
      </c>
      <c r="B309" s="13">
        <f t="shared" si="24"/>
        <v>1.0159227554781203</v>
      </c>
      <c r="C309" s="13">
        <f t="shared" si="25"/>
        <v>-0.25854524132682943</v>
      </c>
      <c r="D309" s="13">
        <f t="shared" si="26"/>
        <v>1.7547665481971011</v>
      </c>
      <c r="E309" s="4">
        <f t="shared" si="27"/>
        <v>39.593358768759295</v>
      </c>
      <c r="F309" s="4">
        <f t="shared" si="28"/>
        <v>13.405428965657819</v>
      </c>
      <c r="H309" s="1">
        <v>44864</v>
      </c>
    </row>
    <row r="310" spans="1:8" x14ac:dyDescent="0.3">
      <c r="A310">
        <f t="shared" si="29"/>
        <v>304</v>
      </c>
      <c r="B310" s="13">
        <f t="shared" si="24"/>
        <v>1.0164179385339369</v>
      </c>
      <c r="C310" s="13">
        <f t="shared" si="25"/>
        <v>-0.26396211236949496</v>
      </c>
      <c r="D310" s="13">
        <f t="shared" si="26"/>
        <v>1.7588518162619229</v>
      </c>
      <c r="E310" s="4">
        <f t="shared" si="27"/>
        <v>39.76925833156848</v>
      </c>
      <c r="F310" s="4">
        <f t="shared" si="28"/>
        <v>13.436638114763669</v>
      </c>
      <c r="H310" s="1">
        <v>44865</v>
      </c>
    </row>
    <row r="311" spans="1:8" x14ac:dyDescent="0.3">
      <c r="A311">
        <f t="shared" si="29"/>
        <v>305</v>
      </c>
      <c r="B311" s="13">
        <f t="shared" si="24"/>
        <v>1.0169082566002379</v>
      </c>
      <c r="C311" s="13">
        <f t="shared" si="25"/>
        <v>-0.26930076574149608</v>
      </c>
      <c r="D311" s="13">
        <f t="shared" si="26"/>
        <v>1.7628929376410214</v>
      </c>
      <c r="E311" s="4">
        <f t="shared" si="27"/>
        <v>39.942203306613933</v>
      </c>
      <c r="F311" s="4">
        <f t="shared" si="28"/>
        <v>13.467510008033326</v>
      </c>
      <c r="H311" s="1">
        <v>44866</v>
      </c>
    </row>
    <row r="312" spans="1:8" x14ac:dyDescent="0.3">
      <c r="A312">
        <f t="shared" si="29"/>
        <v>306</v>
      </c>
      <c r="B312" s="13">
        <f t="shared" si="24"/>
        <v>1.0173935643851983</v>
      </c>
      <c r="C312" s="13">
        <f t="shared" si="25"/>
        <v>-0.27455961948462182</v>
      </c>
      <c r="D312" s="13">
        <f t="shared" si="26"/>
        <v>1.7668884348394445</v>
      </c>
      <c r="E312" s="4">
        <f t="shared" si="27"/>
        <v>40.112162943897822</v>
      </c>
      <c r="F312" s="4">
        <f t="shared" si="28"/>
        <v>13.498033358236791</v>
      </c>
      <c r="H312" s="1">
        <v>44867</v>
      </c>
    </row>
    <row r="313" spans="1:8" x14ac:dyDescent="0.3">
      <c r="A313">
        <f t="shared" si="29"/>
        <v>307</v>
      </c>
      <c r="B313" s="13">
        <f t="shared" si="24"/>
        <v>1.0178737180816473</v>
      </c>
      <c r="C313" s="13">
        <f t="shared" si="25"/>
        <v>-0.27973711528701239</v>
      </c>
      <c r="D313" s="13">
        <f t="shared" si="26"/>
        <v>1.7708368123613902</v>
      </c>
      <c r="E313" s="4">
        <f t="shared" si="27"/>
        <v>40.279107766575287</v>
      </c>
      <c r="F313" s="4">
        <f t="shared" si="28"/>
        <v>13.528196740627699</v>
      </c>
      <c r="H313" s="1">
        <v>44868</v>
      </c>
    </row>
    <row r="314" spans="1:8" x14ac:dyDescent="0.3">
      <c r="A314">
        <f t="shared" si="29"/>
        <v>308</v>
      </c>
      <c r="B314" s="13">
        <f t="shared" si="24"/>
        <v>1.0183485754096824</v>
      </c>
      <c r="C314" s="13">
        <f t="shared" si="25"/>
        <v>-0.28483171894492171</v>
      </c>
      <c r="D314" s="13">
        <f t="shared" si="26"/>
        <v>1.7747365576099658</v>
      </c>
      <c r="E314" s="4">
        <f t="shared" si="27"/>
        <v>40.443009539560968</v>
      </c>
      <c r="F314" s="4">
        <f t="shared" si="28"/>
        <v>13.557988599816976</v>
      </c>
      <c r="H314" s="1">
        <v>44869</v>
      </c>
    </row>
    <row r="315" spans="1:8" x14ac:dyDescent="0.3">
      <c r="A315">
        <f t="shared" si="29"/>
        <v>309</v>
      </c>
      <c r="B315" s="13">
        <f t="shared" si="24"/>
        <v>1.018817995658829</v>
      </c>
      <c r="C315" s="13">
        <f t="shared" si="25"/>
        <v>-0.2898419208173359</v>
      </c>
      <c r="D315" s="13">
        <f t="shared" si="26"/>
        <v>1.7785861418833993</v>
      </c>
      <c r="E315" s="4">
        <f t="shared" si="27"/>
        <v>40.603841237209735</v>
      </c>
      <c r="F315" s="4">
        <f t="shared" si="28"/>
        <v>13.587397257383332</v>
      </c>
      <c r="H315" s="1">
        <v>44870</v>
      </c>
    </row>
    <row r="316" spans="1:8" x14ac:dyDescent="0.3">
      <c r="A316">
        <f t="shared" si="29"/>
        <v>310</v>
      </c>
      <c r="B316" s="13">
        <f t="shared" si="24"/>
        <v>1.0192818397297361</v>
      </c>
      <c r="C316" s="13">
        <f t="shared" si="25"/>
        <v>-0.29476623627331078</v>
      </c>
      <c r="D316" s="13">
        <f t="shared" si="26"/>
        <v>1.782384021468767</v>
      </c>
      <c r="E316" s="4">
        <f t="shared" si="27"/>
        <v>40.761577010190599</v>
      </c>
      <c r="F316" s="4">
        <f t="shared" si="28"/>
        <v>13.616410920228727</v>
      </c>
      <c r="H316" s="1">
        <v>44871</v>
      </c>
    </row>
    <row r="317" spans="1:8" x14ac:dyDescent="0.3">
      <c r="A317">
        <f t="shared" si="29"/>
        <v>311</v>
      </c>
      <c r="B317" s="13">
        <f t="shared" si="24"/>
        <v>1.0197399701753953</v>
      </c>
      <c r="C317" s="13">
        <f t="shared" si="25"/>
        <v>-0.29960320613190167</v>
      </c>
      <c r="D317" s="13">
        <f t="shared" si="26"/>
        <v>1.7861286388340192</v>
      </c>
      <c r="E317" s="4">
        <f t="shared" si="27"/>
        <v>40.916192151673506</v>
      </c>
      <c r="F317" s="4">
        <f t="shared" si="28"/>
        <v>13.645017689684774</v>
      </c>
      <c r="H317" s="1">
        <v>44872</v>
      </c>
    </row>
    <row r="318" spans="1:8" x14ac:dyDescent="0.3">
      <c r="A318">
        <f t="shared" si="29"/>
        <v>312</v>
      </c>
      <c r="B318" s="13">
        <f t="shared" si="24"/>
        <v>1.020192251241868</v>
      </c>
      <c r="C318" s="13">
        <f t="shared" si="25"/>
        <v>-0.30435139709454895</v>
      </c>
      <c r="D318" s="13">
        <f t="shared" si="26"/>
        <v>1.7898184239187482</v>
      </c>
      <c r="E318" s="4">
        <f t="shared" si="27"/>
        <v>41.067663062947261</v>
      </c>
      <c r="F318" s="4">
        <f t="shared" si="28"/>
        <v>13.673205571373481</v>
      </c>
      <c r="H318" s="1">
        <v>44873</v>
      </c>
    </row>
    <row r="319" spans="1:8" x14ac:dyDescent="0.3">
      <c r="A319">
        <f t="shared" si="29"/>
        <v>313</v>
      </c>
      <c r="B319" s="13">
        <f t="shared" si="24"/>
        <v>1.020638548908513</v>
      </c>
      <c r="C319" s="13">
        <f t="shared" si="25"/>
        <v>-0.30900940216979578</v>
      </c>
      <c r="D319" s="13">
        <f t="shared" si="26"/>
        <v>1.7934517955238147</v>
      </c>
      <c r="E319" s="4">
        <f t="shared" si="27"/>
        <v>41.21596721858667</v>
      </c>
      <c r="F319" s="4">
        <f t="shared" si="28"/>
        <v>13.700962485823212</v>
      </c>
      <c r="H319" s="1">
        <v>44874</v>
      </c>
    </row>
    <row r="320" spans="1:8" x14ac:dyDescent="0.3">
      <c r="A320">
        <f t="shared" si="29"/>
        <v>314</v>
      </c>
      <c r="B320" s="13">
        <f t="shared" si="24"/>
        <v>1.0210787309277003</v>
      </c>
      <c r="C320" s="13">
        <f t="shared" si="25"/>
        <v>-0.31357584109021086</v>
      </c>
      <c r="D320" s="13">
        <f t="shared" si="26"/>
        <v>1.79702716279957</v>
      </c>
      <c r="E320" s="4">
        <f t="shared" si="27"/>
        <v>41.361083131285007</v>
      </c>
      <c r="F320" s="4">
        <f t="shared" si="28"/>
        <v>13.728276279837873</v>
      </c>
      <c r="H320" s="1">
        <v>44875</v>
      </c>
    </row>
    <row r="321" spans="1:8" x14ac:dyDescent="0.3">
      <c r="A321">
        <f t="shared" si="29"/>
        <v>315</v>
      </c>
      <c r="B321" s="13">
        <f t="shared" si="24"/>
        <v>1.0215126668639976</v>
      </c>
      <c r="C321" s="13">
        <f t="shared" si="25"/>
        <v>-0.31804936072138967</v>
      </c>
      <c r="D321" s="13">
        <f t="shared" si="26"/>
        <v>1.8005429268320179</v>
      </c>
      <c r="E321" s="4">
        <f t="shared" si="27"/>
        <v>41.502990316465933</v>
      </c>
      <c r="F321" s="4">
        <f t="shared" si="28"/>
        <v>13.755134738614295</v>
      </c>
      <c r="H321" s="1">
        <v>44876</v>
      </c>
    </row>
    <row r="322" spans="1:8" x14ac:dyDescent="0.3">
      <c r="A322">
        <f t="shared" si="29"/>
        <v>316</v>
      </c>
      <c r="B322" s="13">
        <f t="shared" si="24"/>
        <v>1.0219402281328214</v>
      </c>
      <c r="C322" s="13">
        <f t="shared" si="25"/>
        <v>-0.32242863546291967</v>
      </c>
      <c r="D322" s="13">
        <f t="shared" si="26"/>
        <v>1.8039974823258582</v>
      </c>
      <c r="E322" s="4">
        <f t="shared" si="27"/>
        <v>41.641669256786997</v>
      </c>
      <c r="F322" s="4">
        <f t="shared" si="28"/>
        <v>13.781525598599732</v>
      </c>
      <c r="H322" s="1">
        <v>44877</v>
      </c>
    </row>
    <row r="323" spans="1:8" x14ac:dyDescent="0.3">
      <c r="A323">
        <f t="shared" si="29"/>
        <v>317</v>
      </c>
      <c r="B323" s="13">
        <f t="shared" si="24"/>
        <v>1.0223612880385406</v>
      </c>
      <c r="C323" s="13">
        <f t="shared" si="25"/>
        <v>-0.32671236764118211</v>
      </c>
      <c r="D323" s="13">
        <f t="shared" si="26"/>
        <v>1.8073892193828911</v>
      </c>
      <c r="E323" s="4">
        <f t="shared" si="27"/>
        <v>41.777101366643485</v>
      </c>
      <c r="F323" s="4">
        <f t="shared" si="28"/>
        <v>13.80743656107788</v>
      </c>
      <c r="H323" s="1">
        <v>44878</v>
      </c>
    </row>
    <row r="324" spans="1:8" x14ac:dyDescent="0.3">
      <c r="A324">
        <f t="shared" si="29"/>
        <v>318</v>
      </c>
      <c r="B324" s="13">
        <f t="shared" si="24"/>
        <v>1.0227757218120181</v>
      </c>
      <c r="C324" s="13">
        <f t="shared" si="25"/>
        <v>-0.33089928789388184</v>
      </c>
      <c r="D324" s="13">
        <f t="shared" si="26"/>
        <v>1.8107165253738335</v>
      </c>
      <c r="E324" s="4">
        <f t="shared" si="27"/>
        <v>41.909268956778448</v>
      </c>
      <c r="F324" s="4">
        <f t="shared" si="28"/>
        <v>13.832855306468494</v>
      </c>
      <c r="H324" s="1">
        <v>44879</v>
      </c>
    </row>
    <row r="325" spans="1:8" x14ac:dyDescent="0.3">
      <c r="A325">
        <f t="shared" si="29"/>
        <v>319</v>
      </c>
      <c r="B325" s="13">
        <f t="shared" si="24"/>
        <v>1.0231834066475822</v>
      </c>
      <c r="C325" s="13">
        <f t="shared" si="25"/>
        <v>-0.33498815554618733</v>
      </c>
      <c r="D325" s="13">
        <f t="shared" si="26"/>
        <v>1.8139777869011016</v>
      </c>
      <c r="E325" s="4">
        <f t="shared" si="27"/>
        <v>42.038155199100871</v>
      </c>
      <c r="F325" s="4">
        <f t="shared" si="28"/>
        <v>13.857769509321939</v>
      </c>
      <c r="H325" s="1">
        <v>44880</v>
      </c>
    </row>
    <row r="326" spans="1:8" x14ac:dyDescent="0.3">
      <c r="A326">
        <f t="shared" si="29"/>
        <v>320</v>
      </c>
      <c r="B326" s="13">
        <f t="shared" si="24"/>
        <v>1.0235842217394178</v>
      </c>
      <c r="C326" s="13">
        <f t="shared" si="25"/>
        <v>-0.33897775897836779</v>
      </c>
      <c r="D326" s="13">
        <f t="shared" si="26"/>
        <v>1.8171713918496255</v>
      </c>
      <c r="E326" s="4">
        <f t="shared" si="27"/>
        <v>42.16374409180996</v>
      </c>
      <c r="F326" s="4">
        <f t="shared" si="28"/>
        <v>13.882166853986275</v>
      </c>
      <c r="H326" s="1">
        <v>44881</v>
      </c>
    </row>
    <row r="327" spans="1:8" x14ac:dyDescent="0.3">
      <c r="A327">
        <f t="shared" si="29"/>
        <v>321</v>
      </c>
      <c r="B327" s="13">
        <f t="shared" si="24"/>
        <v>1.0239780483173626</v>
      </c>
      <c r="C327" s="13">
        <f t="shared" si="25"/>
        <v>-0.34286691598482394</v>
      </c>
      <c r="D327" s="13">
        <f t="shared" si="26"/>
        <v>1.8202957315222708</v>
      </c>
      <c r="E327" s="4">
        <f t="shared" si="27"/>
        <v>42.286020424919101</v>
      </c>
      <c r="F327" s="4">
        <f t="shared" si="28"/>
        <v>13.906035050920655</v>
      </c>
      <c r="H327" s="1">
        <v>44882</v>
      </c>
    </row>
    <row r="328" spans="1:8" x14ac:dyDescent="0.3">
      <c r="A328">
        <f t="shared" si="29"/>
        <v>322</v>
      </c>
      <c r="B328" s="13">
        <f t="shared" ref="B328:B372" si="30">1+0.033*COS(2*PI()/365*A328)</f>
        <v>1.0243647696821025</v>
      </c>
      <c r="C328" s="13">
        <f t="shared" ref="C328:C372" si="31">0.409*SIN(2*PI()/365*A328-1.39)</f>
        <v>-0.3466544741243997</v>
      </c>
      <c r="D328" s="13">
        <f t="shared" ref="D328:D372" si="32">+ACOS(-TAN($C$4)*TAN(C328))</f>
        <v>1.8233492028559013</v>
      </c>
      <c r="E328" s="4">
        <f t="shared" ref="E328:E372" si="33">24*60/PI()*0.082*B328*(D328*SIN($C$4)*SIN(C328)+COS($C$4)*COS(C328)*SIN(D328))</f>
        <v>42.404969746268335</v>
      </c>
      <c r="F328" s="4">
        <f t="shared" ref="F328:F372" si="34">24/PI()*D328</f>
        <v>13.929361853624817</v>
      </c>
      <c r="H328" s="1">
        <v>44883</v>
      </c>
    </row>
    <row r="329" spans="1:8" x14ac:dyDescent="0.3">
      <c r="A329">
        <f t="shared" ref="A329:A372" si="35">+A328+1</f>
        <v>323</v>
      </c>
      <c r="B329" s="13">
        <f t="shared" si="30"/>
        <v>1.0247442712397508</v>
      </c>
      <c r="C329" s="13">
        <f t="shared" si="31"/>
        <v>-0.35033931106187588</v>
      </c>
      <c r="D329" s="13">
        <f t="shared" si="32"/>
        <v>1.8263302107136157</v>
      </c>
      <c r="E329" s="4">
        <f t="shared" si="33"/>
        <v>42.520578328109075</v>
      </c>
      <c r="F329" s="4">
        <f t="shared" si="34"/>
        <v>13.952135076150467</v>
      </c>
      <c r="H329" s="1">
        <v>44884</v>
      </c>
    </row>
    <row r="330" spans="1:8" x14ac:dyDescent="0.3">
      <c r="A330">
        <f t="shared" si="35"/>
        <v>324</v>
      </c>
      <c r="B330" s="13">
        <f t="shared" si="30"/>
        <v>1.0251164405358055</v>
      </c>
      <c r="C330" s="13">
        <f t="shared" si="31"/>
        <v>-0.35392033490054309</v>
      </c>
      <c r="D330" s="13">
        <f t="shared" si="32"/>
        <v>1.8292371702481498</v>
      </c>
      <c r="E330" s="4">
        <f t="shared" si="33"/>
        <v>42.632833134339755</v>
      </c>
      <c r="F330" s="4">
        <f t="shared" si="34"/>
        <v>13.974342611156349</v>
      </c>
      <c r="H330" s="1">
        <v>44885</v>
      </c>
    </row>
    <row r="331" spans="1:8" x14ac:dyDescent="0.3">
      <c r="A331">
        <f t="shared" si="35"/>
        <v>325</v>
      </c>
      <c r="B331" s="13">
        <f t="shared" si="30"/>
        <v>1.0254811672884725</v>
      </c>
      <c r="C331" s="13">
        <f t="shared" si="31"/>
        <v>-0.35739648450575284</v>
      </c>
      <c r="D331" s="13">
        <f t="shared" si="32"/>
        <v>1.8320685093309064</v>
      </c>
      <c r="E331" s="4">
        <f t="shared" si="33"/>
        <v>42.741721788465341</v>
      </c>
      <c r="F331" s="4">
        <f t="shared" si="34"/>
        <v>13.995972448464668</v>
      </c>
      <c r="H331" s="1">
        <v>44886</v>
      </c>
    </row>
    <row r="332" spans="1:8" x14ac:dyDescent="0.3">
      <c r="A332">
        <f t="shared" si="35"/>
        <v>326</v>
      </c>
      <c r="B332" s="13">
        <f t="shared" si="30"/>
        <v>1.0258383434213432</v>
      </c>
      <c r="C332" s="13">
        <f t="shared" si="31"/>
        <v>-0.36076672981935554</v>
      </c>
      <c r="D332" s="13">
        <f t="shared" si="32"/>
        <v>1.8348226710405577</v>
      </c>
      <c r="E332" s="4">
        <f t="shared" si="33"/>
        <v>42.847232542348316</v>
      </c>
      <c r="F332" s="4">
        <f t="shared" si="34"/>
        <v>14.01701269407261</v>
      </c>
      <c r="H332" s="1">
        <v>44887</v>
      </c>
    </row>
    <row r="333" spans="1:8" x14ac:dyDescent="0.3">
      <c r="A333">
        <f t="shared" si="35"/>
        <v>327</v>
      </c>
      <c r="B333" s="13">
        <f t="shared" si="30"/>
        <v>1.0261878630954209</v>
      </c>
      <c r="C333" s="13">
        <f t="shared" si="31"/>
        <v>-0.36403007216492916</v>
      </c>
      <c r="D333" s="13">
        <f t="shared" si="32"/>
        <v>1.8374981162046369</v>
      </c>
      <c r="E333" s="4">
        <f t="shared" si="33"/>
        <v>42.949354245812643</v>
      </c>
      <c r="F333" s="4">
        <f t="shared" si="34"/>
        <v>14.037451589568665</v>
      </c>
      <c r="H333" s="1">
        <v>44888</v>
      </c>
    </row>
    <row r="334" spans="1:8" x14ac:dyDescent="0.3">
      <c r="A334">
        <f t="shared" si="35"/>
        <v>328</v>
      </c>
      <c r="B334" s="13">
        <f t="shared" si="30"/>
        <v>1.026529622740483</v>
      </c>
      <c r="C334" s="13">
        <f t="shared" si="31"/>
        <v>-0.36718554454370778</v>
      </c>
      <c r="D334" s="13">
        <f t="shared" si="32"/>
        <v>1.8400933259870349</v>
      </c>
      <c r="E334" s="4">
        <f t="shared" si="33"/>
        <v>43.048076317156763</v>
      </c>
      <c r="F334" s="4">
        <f t="shared" si="34"/>
        <v>14.057277531899661</v>
      </c>
      <c r="H334" s="1">
        <v>44889</v>
      </c>
    </row>
    <row r="335" spans="1:8" x14ac:dyDescent="0.3">
      <c r="A335">
        <f t="shared" si="35"/>
        <v>329</v>
      </c>
      <c r="B335" s="13">
        <f t="shared" si="30"/>
        <v>1.0268635210857713</v>
      </c>
      <c r="C335" s="13">
        <f t="shared" si="31"/>
        <v>-0.37023221192112515</v>
      </c>
      <c r="D335" s="13">
        <f t="shared" si="32"/>
        <v>1.8426068045138266</v>
      </c>
      <c r="E335" s="4">
        <f t="shared" si="33"/>
        <v>43.14338871462536</v>
      </c>
      <c r="F335" s="4">
        <f t="shared" si="34"/>
        <v>14.076479093430585</v>
      </c>
      <c r="H335" s="1">
        <v>44890</v>
      </c>
    </row>
    <row r="336" spans="1:8" x14ac:dyDescent="0.3">
      <c r="A336">
        <f t="shared" si="35"/>
        <v>330</v>
      </c>
      <c r="B336" s="13">
        <f t="shared" si="30"/>
        <v>1.0271894591899993</v>
      </c>
      <c r="C336" s="13">
        <f t="shared" si="31"/>
        <v>-0.37316917150388479</v>
      </c>
      <c r="D336" s="13">
        <f t="shared" si="32"/>
        <v>1.8450370815293808</v>
      </c>
      <c r="E336" s="4">
        <f t="shared" si="33"/>
        <v>43.235281908884026</v>
      </c>
      <c r="F336" s="4">
        <f t="shared" si="34"/>
        <v>14.095045042235773</v>
      </c>
      <c r="H336" s="1">
        <v>44891</v>
      </c>
    </row>
    <row r="337" spans="1:8" x14ac:dyDescent="0.3">
      <c r="A337">
        <f t="shared" si="35"/>
        <v>331</v>
      </c>
      <c r="B337" s="13">
        <f t="shared" si="30"/>
        <v>1.0275073404706727</v>
      </c>
      <c r="C337" s="13">
        <f t="shared" si="31"/>
        <v>-0.37599555300747733</v>
      </c>
      <c r="D337" s="13">
        <f t="shared" si="32"/>
        <v>1.8473827150742692</v>
      </c>
      <c r="E337" s="4">
        <f t="shared" si="33"/>
        <v>43.323746856535244</v>
      </c>
      <c r="F337" s="4">
        <f t="shared" si="34"/>
        <v>14.112964362556628</v>
      </c>
      <c r="H337" s="1">
        <v>44892</v>
      </c>
    </row>
    <row r="338" spans="1:8" x14ac:dyDescent="0.3">
      <c r="A338">
        <f t="shared" si="35"/>
        <v>332</v>
      </c>
      <c r="B338" s="13">
        <f t="shared" si="30"/>
        <v>1.0278170707327079</v>
      </c>
      <c r="C338" s="13">
        <f t="shared" si="31"/>
        <v>-0.37871051891406526</v>
      </c>
      <c r="D338" s="13">
        <f t="shared" si="32"/>
        <v>1.8496422941760737</v>
      </c>
      <c r="E338" s="4">
        <f t="shared" si="33"/>
        <v>43.408774974707981</v>
      </c>
      <c r="F338" s="4">
        <f t="shared" si="34"/>
        <v>14.130226275357876</v>
      </c>
      <c r="H338" s="1">
        <v>44893</v>
      </c>
    </row>
    <row r="339" spans="1:8" x14ac:dyDescent="0.3">
      <c r="A339">
        <f t="shared" si="35"/>
        <v>333</v>
      </c>
      <c r="B339" s="13">
        <f t="shared" si="30"/>
        <v>1.0281185581963432</v>
      </c>
      <c r="C339" s="13">
        <f t="shared" si="31"/>
        <v>-0.38131326472065646</v>
      </c>
      <c r="D339" s="13">
        <f t="shared" si="32"/>
        <v>1.8518144415438187</v>
      </c>
      <c r="E339" s="4">
        <f t="shared" si="33"/>
        <v>43.4903581167477</v>
      </c>
      <c r="F339" s="4">
        <f t="shared" si="34"/>
        <v>14.146820258911507</v>
      </c>
      <c r="H339" s="1">
        <v>44894</v>
      </c>
    </row>
    <row r="340" spans="1:8" x14ac:dyDescent="0.3">
      <c r="A340">
        <f t="shared" si="35"/>
        <v>334</v>
      </c>
      <c r="B340" s="13">
        <f t="shared" si="30"/>
        <v>1.0284117135243369</v>
      </c>
      <c r="C340" s="13">
        <f t="shared" si="31"/>
        <v>-0.38380301917749676</v>
      </c>
      <c r="D340" s="13">
        <f t="shared" si="32"/>
        <v>1.8538978162564201</v>
      </c>
      <c r="E340" s="4">
        <f t="shared" si="33"/>
        <v>43.568488549028771</v>
      </c>
      <c r="F340" s="4">
        <f t="shared" si="34"/>
        <v>14.16273606933502</v>
      </c>
      <c r="H340" s="1">
        <v>44895</v>
      </c>
    </row>
    <row r="341" spans="1:8" x14ac:dyDescent="0.3">
      <c r="A341">
        <f t="shared" si="35"/>
        <v>335</v>
      </c>
      <c r="B341" s="13">
        <f t="shared" si="30"/>
        <v>1.0286964498484381</v>
      </c>
      <c r="C341" s="13">
        <f t="shared" si="31"/>
        <v>-0.38617904451660728</v>
      </c>
      <c r="D341" s="13">
        <f t="shared" si="32"/>
        <v>1.8558911164352503</v>
      </c>
      <c r="E341" s="4">
        <f t="shared" si="33"/>
        <v>43.643158928905038</v>
      </c>
      <c r="F341" s="4">
        <f t="shared" si="34"/>
        <v>14.177963761008305</v>
      </c>
      <c r="H341" s="1">
        <v>44896</v>
      </c>
    </row>
    <row r="342" spans="1:8" x14ac:dyDescent="0.3">
      <c r="A342">
        <f t="shared" si="35"/>
        <v>336</v>
      </c>
      <c r="B342" s="13">
        <f t="shared" si="30"/>
        <v>1.0289726827951293</v>
      </c>
      <c r="C342" s="13">
        <f t="shared" si="31"/>
        <v>-0.38844063667040096</v>
      </c>
      <c r="D342" s="13">
        <f t="shared" si="32"/>
        <v>1.857793081890684</v>
      </c>
      <c r="E342" s="4">
        <f t="shared" si="33"/>
        <v>43.714362283810345</v>
      </c>
      <c r="F342" s="4">
        <f t="shared" si="34"/>
        <v>14.192493706791776</v>
      </c>
      <c r="H342" s="1">
        <v>44897</v>
      </c>
    </row>
    <row r="343" spans="1:8" x14ac:dyDescent="0.3">
      <c r="A343">
        <f t="shared" si="35"/>
        <v>337</v>
      </c>
      <c r="B343" s="13">
        <f t="shared" si="30"/>
        <v>1.0292403305106266</v>
      </c>
      <c r="C343" s="13">
        <f t="shared" si="31"/>
        <v>-0.39058712548031388</v>
      </c>
      <c r="D343" s="13">
        <f t="shared" si="32"/>
        <v>1.8596024967322982</v>
      </c>
      <c r="E343" s="4">
        <f t="shared" si="33"/>
        <v>43.782091991515571</v>
      </c>
      <c r="F343" s="4">
        <f t="shared" si="34"/>
        <v>14.206316617966818</v>
      </c>
      <c r="H343" s="1">
        <v>44898</v>
      </c>
    </row>
    <row r="344" spans="1:8" x14ac:dyDescent="0.3">
      <c r="A344">
        <f t="shared" si="35"/>
        <v>338</v>
      </c>
      <c r="B344" s="13">
        <f t="shared" si="30"/>
        <v>1.0294993136851354</v>
      </c>
      <c r="C344" s="13">
        <f t="shared" si="31"/>
        <v>-0.39261787489538619</v>
      </c>
      <c r="D344" s="13">
        <f t="shared" si="32"/>
        <v>1.8613181919322741</v>
      </c>
      <c r="E344" s="4">
        <f t="shared" si="33"/>
        <v>43.846341761544743</v>
      </c>
      <c r="F344" s="4">
        <f t="shared" si="34"/>
        <v>14.219423563818749</v>
      </c>
      <c r="H344" s="1">
        <v>44899</v>
      </c>
    </row>
    <row r="345" spans="1:8" x14ac:dyDescent="0.3">
      <c r="A345">
        <f t="shared" si="35"/>
        <v>339</v>
      </c>
      <c r="B345" s="13">
        <f t="shared" si="30"/>
        <v>1.0297495555763521</v>
      </c>
      <c r="C345" s="13">
        <f t="shared" si="31"/>
        <v>-0.39453228316073946</v>
      </c>
      <c r="D345" s="13">
        <f t="shared" si="32"/>
        <v>1.8629390478314889</v>
      </c>
      <c r="E345" s="4">
        <f t="shared" si="33"/>
        <v>43.907105617748968</v>
      </c>
      <c r="F345" s="4">
        <f t="shared" si="34"/>
        <v>14.231805990781934</v>
      </c>
      <c r="H345" s="1">
        <v>44900</v>
      </c>
    </row>
    <row r="346" spans="1:8" x14ac:dyDescent="0.3">
      <c r="A346">
        <f t="shared" si="35"/>
        <v>340</v>
      </c>
      <c r="B346" s="13">
        <f t="shared" si="30"/>
        <v>1.0299909820322035</v>
      </c>
      <c r="C346" s="13">
        <f t="shared" si="31"/>
        <v>-0.39632978299588817</v>
      </c>
      <c r="D346" s="13">
        <f t="shared" si="32"/>
        <v>1.8644639965777647</v>
      </c>
      <c r="E346" s="4">
        <f t="shared" si="33"/>
        <v>43.964377882032949</v>
      </c>
      <c r="F346" s="4">
        <f t="shared" si="34"/>
        <v>14.243455741066651</v>
      </c>
      <c r="H346" s="1">
        <v>44901</v>
      </c>
    </row>
    <row r="347" spans="1:8" x14ac:dyDescent="0.3">
      <c r="A347">
        <f t="shared" si="35"/>
        <v>341</v>
      </c>
      <c r="B347" s="13">
        <f t="shared" si="30"/>
        <v>1.0302235215128204</v>
      </c>
      <c r="C347" s="13">
        <f t="shared" si="31"/>
        <v>-0.39800984176283782</v>
      </c>
      <c r="D347" s="13">
        <f t="shared" si="32"/>
        <v>1.865892024485835</v>
      </c>
      <c r="E347" s="4">
        <f t="shared" si="33"/>
        <v>44.018153159226316</v>
      </c>
      <c r="F347" s="4">
        <f t="shared" si="34"/>
        <v>14.254365070687893</v>
      </c>
      <c r="H347" s="1">
        <v>44902</v>
      </c>
    </row>
    <row r="348" spans="1:8" x14ac:dyDescent="0.3">
      <c r="A348">
        <f t="shared" si="35"/>
        <v>342</v>
      </c>
      <c r="B348" s="13">
        <f t="shared" si="30"/>
        <v>1.0304471051117361</v>
      </c>
      <c r="C348" s="13">
        <f t="shared" si="31"/>
        <v>-0.39957196162391734</v>
      </c>
      <c r="D348" s="13">
        <f t="shared" si="32"/>
        <v>1.8672221743086919</v>
      </c>
      <c r="E348" s="4">
        <f t="shared" si="33"/>
        <v>44.068426323089014</v>
      </c>
      <c r="F348" s="4">
        <f t="shared" si="34"/>
        <v>14.264526666817197</v>
      </c>
      <c r="H348" s="1">
        <v>44903</v>
      </c>
    </row>
    <row r="349" spans="1:8" x14ac:dyDescent="0.3">
      <c r="A349">
        <f t="shared" si="35"/>
        <v>343</v>
      </c>
      <c r="B349" s="13">
        <f t="shared" si="30"/>
        <v>1.0306616665763046</v>
      </c>
      <c r="C349" s="13">
        <f t="shared" si="31"/>
        <v>-0.40101567968929847</v>
      </c>
      <c r="D349" s="13">
        <f t="shared" si="32"/>
        <v>1.8684535474102035</v>
      </c>
      <c r="E349" s="4">
        <f t="shared" si="33"/>
        <v>44.115192503437655</v>
      </c>
      <c r="F349" s="4">
        <f t="shared" si="34"/>
        <v>14.273933664380204</v>
      </c>
      <c r="H349" s="1">
        <v>44904</v>
      </c>
    </row>
    <row r="350" spans="1:8" x14ac:dyDescent="0.3">
      <c r="A350">
        <f t="shared" si="35"/>
        <v>344</v>
      </c>
      <c r="B350" s="13">
        <f t="shared" si="30"/>
        <v>1.0308671423273339</v>
      </c>
      <c r="C350" s="13">
        <f t="shared" si="31"/>
        <v>-0.40234056815416047</v>
      </c>
      <c r="D350" s="13">
        <f t="shared" si="32"/>
        <v>1.8695853058291534</v>
      </c>
      <c r="E350" s="4">
        <f t="shared" si="33"/>
        <v>44.158447074378458</v>
      </c>
      <c r="F350" s="4">
        <f t="shared" si="34"/>
        <v>14.282579661824768</v>
      </c>
      <c r="H350" s="1">
        <v>44905</v>
      </c>
    </row>
    <row r="351" spans="1:8" x14ac:dyDescent="0.3">
      <c r="A351">
        <f t="shared" si="35"/>
        <v>345</v>
      </c>
      <c r="B351" s="13">
        <f t="shared" si="30"/>
        <v>1.0310634714779239</v>
      </c>
      <c r="C351" s="13">
        <f t="shared" si="31"/>
        <v>-0.40354623442545778</v>
      </c>
      <c r="D351" s="13">
        <f t="shared" si="32"/>
        <v>1.8706166742252011</v>
      </c>
      <c r="E351" s="4">
        <f t="shared" si="33"/>
        <v>44.19818564363041</v>
      </c>
      <c r="F351" s="4">
        <f t="shared" si="34"/>
        <v>14.290458735986995</v>
      </c>
      <c r="H351" s="1">
        <v>44906</v>
      </c>
    </row>
    <row r="352" spans="1:8" x14ac:dyDescent="0.3">
      <c r="A352">
        <f t="shared" si="35"/>
        <v>346</v>
      </c>
      <c r="B352" s="13">
        <f t="shared" si="30"/>
        <v>1.0312505958515106</v>
      </c>
      <c r="C352" s="13">
        <f t="shared" si="31"/>
        <v>-0.40463232123825377</v>
      </c>
      <c r="D352" s="13">
        <f t="shared" si="32"/>
        <v>1.8715469416976758</v>
      </c>
      <c r="E352" s="4">
        <f t="shared" si="33"/>
        <v>44.234404042922101</v>
      </c>
      <c r="F352" s="4">
        <f t="shared" si="34"/>
        <v>14.297565455985808</v>
      </c>
      <c r="H352" s="1">
        <v>44907</v>
      </c>
    </row>
    <row r="353" spans="1:8" x14ac:dyDescent="0.3">
      <c r="A353">
        <f t="shared" si="35"/>
        <v>347</v>
      </c>
      <c r="B353" s="13">
        <f t="shared" si="30"/>
        <v>1.031428459999103</v>
      </c>
      <c r="C353" s="13">
        <f t="shared" si="31"/>
        <v>-0.40559850676158615</v>
      </c>
      <c r="D353" s="13">
        <f t="shared" si="32"/>
        <v>1.8723754634685976</v>
      </c>
      <c r="E353" s="4">
        <f t="shared" si="33"/>
        <v>44.267098319444742</v>
      </c>
      <c r="F353" s="4">
        <f t="shared" si="34"/>
        <v>14.303894896080278</v>
      </c>
      <c r="H353" s="1">
        <v>44908</v>
      </c>
    </row>
    <row r="354" spans="1:8" x14ac:dyDescent="0.3">
      <c r="A354">
        <f t="shared" si="35"/>
        <v>348</v>
      </c>
      <c r="B354" s="13">
        <f t="shared" si="30"/>
        <v>1.0315970112157162</v>
      </c>
      <c r="C354" s="13">
        <f t="shared" si="31"/>
        <v>-0.40644450469383236</v>
      </c>
      <c r="D354" s="13">
        <f t="shared" si="32"/>
        <v>1.8731016624218646</v>
      </c>
      <c r="E354" s="4">
        <f t="shared" si="33"/>
        <v>44.296264728344369</v>
      </c>
      <c r="F354" s="4">
        <f t="shared" si="34"/>
        <v>14.309442647428147</v>
      </c>
      <c r="H354" s="1">
        <v>44909</v>
      </c>
    </row>
    <row r="355" spans="1:8" x14ac:dyDescent="0.3">
      <c r="A355">
        <f t="shared" si="35"/>
        <v>349</v>
      </c>
      <c r="B355" s="13">
        <f t="shared" si="30"/>
        <v>1.031756199555987</v>
      </c>
      <c r="C355" s="13">
        <f t="shared" si="31"/>
        <v>-0.40717006434754699</v>
      </c>
      <c r="D355" s="13">
        <f t="shared" si="32"/>
        <v>1.8737250304911603</v>
      </c>
      <c r="E355" s="4">
        <f t="shared" si="33"/>
        <v>44.321899726235991</v>
      </c>
      <c r="F355" s="4">
        <f t="shared" si="34"/>
        <v>14.314204828688663</v>
      </c>
      <c r="H355" s="1">
        <v>44910</v>
      </c>
    </row>
    <row r="356" spans="1:8" x14ac:dyDescent="0.3">
      <c r="A356">
        <f t="shared" si="35"/>
        <v>350</v>
      </c>
      <c r="B356" s="13">
        <f t="shared" si="30"/>
        <v>1.0319059778489741</v>
      </c>
      <c r="C356" s="13">
        <f t="shared" si="31"/>
        <v>-0.4077749707237458</v>
      </c>
      <c r="D356" s="13">
        <f t="shared" si="32"/>
        <v>1.874245129889794</v>
      </c>
      <c r="E356" s="4">
        <f t="shared" si="33"/>
        <v>44.34399996572423</v>
      </c>
      <c r="F356" s="4">
        <f t="shared" si="34"/>
        <v>14.318178095417863</v>
      </c>
      <c r="H356" s="1">
        <v>44911</v>
      </c>
    </row>
    <row r="357" spans="1:8" x14ac:dyDescent="0.3">
      <c r="A357">
        <f t="shared" si="35"/>
        <v>351</v>
      </c>
      <c r="B357" s="13">
        <f t="shared" si="30"/>
        <v>1.0320463017121373</v>
      </c>
      <c r="C357" s="13">
        <f t="shared" si="31"/>
        <v>-0.4082590445756144</v>
      </c>
      <c r="D357" s="13">
        <f t="shared" si="32"/>
        <v>1.8746615941764162</v>
      </c>
      <c r="E357" s="4">
        <f t="shared" si="33"/>
        <v>44.362562290915228</v>
      </c>
      <c r="F357" s="4">
        <f t="shared" si="34"/>
        <v>14.321359648210047</v>
      </c>
      <c r="H357" s="1">
        <v>44912</v>
      </c>
    </row>
    <row r="358" spans="1:8" x14ac:dyDescent="0.3">
      <c r="A358">
        <f t="shared" si="35"/>
        <v>352</v>
      </c>
      <c r="B358" s="13">
        <f t="shared" si="30"/>
        <v>1.0321771295644875</v>
      </c>
      <c r="C358" s="13">
        <f t="shared" si="31"/>
        <v>-0.40862214246162354</v>
      </c>
      <c r="D358" s="13">
        <f t="shared" si="32"/>
        <v>1.8749741291513207</v>
      </c>
      <c r="E358" s="4">
        <f t="shared" si="33"/>
        <v>44.377583733906711</v>
      </c>
      <c r="F358" s="4">
        <f t="shared" si="34"/>
        <v>14.323747239545014</v>
      </c>
      <c r="H358" s="1">
        <v>44913</v>
      </c>
    </row>
    <row r="359" spans="1:8" x14ac:dyDescent="0.3">
      <c r="A359">
        <f t="shared" si="35"/>
        <v>353</v>
      </c>
      <c r="B359" s="13">
        <f t="shared" si="30"/>
        <v>1.0322984226389083</v>
      </c>
      <c r="C359" s="13">
        <f t="shared" si="31"/>
        <v>-0.40886415678803323</v>
      </c>
      <c r="D359" s="13">
        <f t="shared" si="32"/>
        <v>1.8751825135788529</v>
      </c>
      <c r="E359" s="4">
        <f t="shared" si="33"/>
        <v>44.38906151224456</v>
      </c>
      <c r="F359" s="4">
        <f t="shared" si="34"/>
        <v>14.325339179306861</v>
      </c>
      <c r="H359" s="1">
        <v>44914</v>
      </c>
    </row>
    <row r="360" spans="1:8" x14ac:dyDescent="0.3">
      <c r="A360">
        <f t="shared" si="35"/>
        <v>354</v>
      </c>
      <c r="B360" s="13">
        <f t="shared" si="30"/>
        <v>1.032410144993644</v>
      </c>
      <c r="C360" s="13">
        <f t="shared" si="31"/>
        <v>-0.40898501584077535</v>
      </c>
      <c r="D360" s="13">
        <f t="shared" si="32"/>
        <v>1.8752865997323038</v>
      </c>
      <c r="E360" s="4">
        <f t="shared" si="33"/>
        <v>44.396993027336663</v>
      </c>
      <c r="F360" s="4">
        <f t="shared" si="34"/>
        <v>14.326134338946659</v>
      </c>
      <c r="H360" s="1">
        <v>44915</v>
      </c>
    </row>
    <row r="361" spans="1:8" x14ac:dyDescent="0.3">
      <c r="A361">
        <f t="shared" si="35"/>
        <v>355</v>
      </c>
      <c r="B361" s="13">
        <f t="shared" si="30"/>
        <v>1.03251226352295</v>
      </c>
      <c r="C361" s="13">
        <f t="shared" si="31"/>
        <v>-0.40898468380670427</v>
      </c>
      <c r="D361" s="13">
        <f t="shared" si="32"/>
        <v>1.8752863137585405</v>
      </c>
      <c r="E361" s="4">
        <f t="shared" si="33"/>
        <v>44.401375863816469</v>
      </c>
      <c r="F361" s="4">
        <f t="shared" si="34"/>
        <v>14.326132154268032</v>
      </c>
      <c r="H361" s="1">
        <v>44916</v>
      </c>
    </row>
    <row r="362" spans="1:8" x14ac:dyDescent="0.3">
      <c r="A362">
        <f t="shared" si="35"/>
        <v>356</v>
      </c>
      <c r="B362" s="13">
        <f t="shared" si="30"/>
        <v>1.032604747966902</v>
      </c>
      <c r="C362" s="13">
        <f t="shared" si="31"/>
        <v>-0.40886316078420898</v>
      </c>
      <c r="D362" s="13">
        <f t="shared" si="32"/>
        <v>1.8751816558605312</v>
      </c>
      <c r="E362" s="4">
        <f t="shared" si="33"/>
        <v>44.402207789851772</v>
      </c>
      <c r="F362" s="4">
        <f t="shared" si="34"/>
        <v>14.325332626821547</v>
      </c>
      <c r="H362" s="1">
        <v>44917</v>
      </c>
    </row>
    <row r="363" spans="1:8" x14ac:dyDescent="0.3">
      <c r="A363">
        <f t="shared" si="35"/>
        <v>357</v>
      </c>
      <c r="B363" s="13">
        <f t="shared" si="30"/>
        <v>1.0326875709203633</v>
      </c>
      <c r="C363" s="13">
        <f t="shared" si="31"/>
        <v>-0.40862048278318358</v>
      </c>
      <c r="D363" s="13">
        <f t="shared" si="32"/>
        <v>1.8749727002968453</v>
      </c>
      <c r="E363" s="4">
        <f t="shared" si="33"/>
        <v>44.399486758395994</v>
      </c>
      <c r="F363" s="4">
        <f t="shared" si="34"/>
        <v>14.323736323900883</v>
      </c>
      <c r="H363" s="1">
        <v>44918</v>
      </c>
    </row>
    <row r="364" spans="1:8" x14ac:dyDescent="0.3">
      <c r="A364">
        <f t="shared" si="35"/>
        <v>358</v>
      </c>
      <c r="B364" s="13">
        <f t="shared" si="30"/>
        <v>1.0327607078411054</v>
      </c>
      <c r="C364" s="13">
        <f t="shared" si="31"/>
        <v>-0.40825672171435723</v>
      </c>
      <c r="D364" s="13">
        <f t="shared" si="32"/>
        <v>1.874659595198124</v>
      </c>
      <c r="E364" s="4">
        <f t="shared" si="33"/>
        <v>44.393210909382482</v>
      </c>
      <c r="F364" s="4">
        <f t="shared" si="34"/>
        <v>14.321344377140782</v>
      </c>
      <c r="H364" s="1">
        <v>44919</v>
      </c>
    </row>
    <row r="365" spans="1:8" x14ac:dyDescent="0.3">
      <c r="A365">
        <f t="shared" si="35"/>
        <v>359</v>
      </c>
      <c r="B365" s="13">
        <f t="shared" si="30"/>
        <v>1.0328241370570801</v>
      </c>
      <c r="C365" s="13">
        <f t="shared" si="31"/>
        <v>-0.4077719853679852</v>
      </c>
      <c r="D365" s="13">
        <f t="shared" si="32"/>
        <v>1.8742425622014578</v>
      </c>
      <c r="E365" s="4">
        <f t="shared" si="33"/>
        <v>44.383378572864366</v>
      </c>
      <c r="F365" s="4">
        <f t="shared" si="34"/>
        <v>14.318158479723893</v>
      </c>
      <c r="H365" s="1">
        <v>44920</v>
      </c>
    </row>
    <row r="366" spans="1:8" x14ac:dyDescent="0.3">
      <c r="A366">
        <f t="shared" si="35"/>
        <v>360</v>
      </c>
      <c r="B366" s="13">
        <f t="shared" si="30"/>
        <v>1.032877839772842</v>
      </c>
      <c r="C366" s="13">
        <f t="shared" si="31"/>
        <v>-0.40716641738190851</v>
      </c>
      <c r="D366" s="13">
        <f t="shared" si="32"/>
        <v>1.8737218959045119</v>
      </c>
      <c r="E366" s="4">
        <f t="shared" si="33"/>
        <v>44.369988273105335</v>
      </c>
      <c r="F366" s="4">
        <f t="shared" si="34"/>
        <v>14.3141808822106</v>
      </c>
      <c r="H366" s="1">
        <v>44921</v>
      </c>
    </row>
    <row r="367" spans="1:8" x14ac:dyDescent="0.3">
      <c r="A367">
        <f t="shared" si="35"/>
        <v>361</v>
      </c>
      <c r="B367" s="13">
        <f t="shared" si="30"/>
        <v>1.0329218000751172</v>
      </c>
      <c r="C367" s="13">
        <f t="shared" si="31"/>
        <v>-0.40644019719899055</v>
      </c>
      <c r="D367" s="13">
        <f t="shared" si="32"/>
        <v>1.8730979631421525</v>
      </c>
      <c r="E367" s="4">
        <f t="shared" si="33"/>
        <v>44.353038733628743</v>
      </c>
      <c r="F367" s="4">
        <f t="shared" si="34"/>
        <v>14.309414387012849</v>
      </c>
      <c r="H367" s="1">
        <v>44922</v>
      </c>
    </row>
    <row r="368" spans="1:8" x14ac:dyDescent="0.3">
      <c r="A368">
        <f t="shared" si="35"/>
        <v>362</v>
      </c>
      <c r="B368" s="13">
        <f t="shared" si="30"/>
        <v>1.0329560049375197</v>
      </c>
      <c r="C368" s="13">
        <f t="shared" si="31"/>
        <v>-0.40559354001394465</v>
      </c>
      <c r="D368" s="13">
        <f t="shared" si="32"/>
        <v>1.8723712020892063</v>
      </c>
      <c r="E368" s="4">
        <f t="shared" si="33"/>
        <v>44.332528883235291</v>
      </c>
      <c r="F368" s="4">
        <f t="shared" si="34"/>
        <v>14.303862341539741</v>
      </c>
      <c r="H368" s="1">
        <v>44923</v>
      </c>
    </row>
    <row r="369" spans="1:8" x14ac:dyDescent="0.3">
      <c r="A369">
        <f t="shared" si="35"/>
        <v>363</v>
      </c>
      <c r="B369" s="13">
        <f t="shared" si="30"/>
        <v>1.0329804442244102</v>
      </c>
      <c r="C369" s="13">
        <f t="shared" si="31"/>
        <v>-0.40462669670956714</v>
      </c>
      <c r="D369" s="13">
        <f t="shared" si="32"/>
        <v>1.8715421211938286</v>
      </c>
      <c r="E369" s="4">
        <f t="shared" si="33"/>
        <v>44.308457863000648</v>
      </c>
      <c r="F369" s="4">
        <f t="shared" si="34"/>
        <v>14.297528630049065</v>
      </c>
      <c r="H369" s="1">
        <v>44924</v>
      </c>
    </row>
    <row r="370" spans="1:8" x14ac:dyDescent="0.3">
      <c r="A370">
        <f t="shared" si="35"/>
        <v>364</v>
      </c>
      <c r="B370" s="13">
        <f t="shared" si="30"/>
        <v>1.0329951106939008</v>
      </c>
      <c r="C370" s="13">
        <f t="shared" si="31"/>
        <v>-0.40353995378239521</v>
      </c>
      <c r="D370" s="13">
        <f t="shared" si="32"/>
        <v>1.8706112979467795</v>
      </c>
      <c r="E370" s="4">
        <f t="shared" si="33"/>
        <v>44.280825034267188</v>
      </c>
      <c r="F370" s="4">
        <f t="shared" si="34"/>
        <v>14.290417664245256</v>
      </c>
      <c r="H370" s="1">
        <v>44925</v>
      </c>
    </row>
    <row r="371" spans="1:8" x14ac:dyDescent="0.3">
      <c r="A371">
        <f t="shared" si="35"/>
        <v>365</v>
      </c>
      <c r="B371" s="13">
        <f t="shared" si="30"/>
        <v>1.0329999999999999</v>
      </c>
      <c r="C371" s="13">
        <f t="shared" si="31"/>
        <v>-0.40233363325781207</v>
      </c>
      <c r="D371" s="13">
        <f t="shared" si="32"/>
        <v>1.8695793774926708</v>
      </c>
      <c r="E371" s="4">
        <f t="shared" si="33"/>
        <v>44.249629987644717</v>
      </c>
      <c r="F371" s="4">
        <f t="shared" si="34"/>
        <v>14.282534372670103</v>
      </c>
      <c r="H371" s="1">
        <v>44926</v>
      </c>
    </row>
    <row r="372" spans="1:8" x14ac:dyDescent="0.3">
      <c r="A372">
        <f t="shared" si="35"/>
        <v>366</v>
      </c>
      <c r="B372" s="13">
        <f t="shared" si="30"/>
        <v>1.0329951106939008</v>
      </c>
      <c r="C372" s="13">
        <f t="shared" si="31"/>
        <v>-0.40100809259462372</v>
      </c>
      <c r="D372" s="13">
        <f t="shared" si="32"/>
        <v>1.8684470710899665</v>
      </c>
      <c r="E372" s="4">
        <f t="shared" si="33"/>
        <v>44.214872553036685</v>
      </c>
      <c r="F372" s="4">
        <f t="shared" si="34"/>
        <v>14.273884188938023</v>
      </c>
      <c r="H372" s="1">
        <v>44927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VARIABLES_ETP</vt:lpstr>
      <vt:lpstr>ETP_GRAS</vt:lpstr>
      <vt:lpstr>ETP_FAO56</vt:lpstr>
      <vt:lpstr>FAOEjecutable</vt:lpstr>
      <vt:lpstr>Calculo Rad para INIA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inia_gras</dc:creator>
  <cp:lastModifiedBy>agustin</cp:lastModifiedBy>
  <dcterms:created xsi:type="dcterms:W3CDTF">2022-10-19T17:38:12Z</dcterms:created>
  <dcterms:modified xsi:type="dcterms:W3CDTF">2023-12-11T16:16:35Z</dcterms:modified>
</cp:coreProperties>
</file>