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-PC\Documents\SMT\Parcial 2019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B29" i="1" l="1"/>
  <c r="E27" i="1"/>
  <c r="B28" i="1" s="1"/>
  <c r="M21" i="1"/>
  <c r="J21" i="1"/>
  <c r="M20" i="1"/>
  <c r="J20" i="1"/>
  <c r="E24" i="1"/>
  <c r="B25" i="1"/>
  <c r="B24" i="1"/>
  <c r="F22" i="1"/>
  <c r="B15" i="1"/>
  <c r="B14" i="1"/>
  <c r="F11" i="1"/>
  <c r="B12" i="1"/>
  <c r="B11" i="1"/>
  <c r="B10" i="1"/>
  <c r="B8" i="1"/>
  <c r="B7" i="1"/>
  <c r="B3" i="1"/>
  <c r="B2" i="1"/>
  <c r="B1" i="1"/>
</calcChain>
</file>

<file path=xl/sharedStrings.xml><?xml version="1.0" encoding="utf-8"?>
<sst xmlns="http://schemas.openxmlformats.org/spreadsheetml/2006/main" count="62" uniqueCount="50">
  <si>
    <t>Pcc UTE=</t>
  </si>
  <si>
    <t>V1=</t>
  </si>
  <si>
    <t>kV</t>
  </si>
  <si>
    <t>V2=</t>
  </si>
  <si>
    <t>Icc 3f</t>
  </si>
  <si>
    <t>kA</t>
  </si>
  <si>
    <t>Icc 1f</t>
  </si>
  <si>
    <t>MVA</t>
  </si>
  <si>
    <t>Zute(6,86)=</t>
  </si>
  <si>
    <t>Trafo</t>
  </si>
  <si>
    <t>Zcc</t>
  </si>
  <si>
    <t>Ztr(6,86)=</t>
  </si>
  <si>
    <t>Ohm</t>
  </si>
  <si>
    <t>Trafo:</t>
  </si>
  <si>
    <t>Iccf-t=</t>
  </si>
  <si>
    <t xml:space="preserve"> (3*V2/1,73)/(Zd+Zi+Zo+3R)</t>
  </si>
  <si>
    <t>Zd=Zi=</t>
  </si>
  <si>
    <t>Zd=Zi=Zo</t>
  </si>
  <si>
    <t>Zo=</t>
  </si>
  <si>
    <t>(3*V2/1,73)=</t>
  </si>
  <si>
    <t>Zd+Zi+Zo=</t>
  </si>
  <si>
    <t>I=</t>
  </si>
  <si>
    <t>A</t>
  </si>
  <si>
    <t>R&gt;=</t>
  </si>
  <si>
    <t>R*R&gt;=</t>
  </si>
  <si>
    <t>ABS=</t>
  </si>
  <si>
    <t>Entonces:</t>
  </si>
  <si>
    <t>R=</t>
  </si>
  <si>
    <t>B</t>
  </si>
  <si>
    <t>Vmesh=</t>
  </si>
  <si>
    <t>Vpaso max=</t>
  </si>
  <si>
    <t>Calculo V tolerables</t>
  </si>
  <si>
    <t>Cs=</t>
  </si>
  <si>
    <t>Ro=</t>
  </si>
  <si>
    <t>Ohm.m</t>
  </si>
  <si>
    <t>Ros=</t>
  </si>
  <si>
    <t>0,09*(1-Ro/Ros)</t>
  </si>
  <si>
    <t>Vtoque&gt;=</t>
  </si>
  <si>
    <t>Vpaso&gt;=</t>
  </si>
  <si>
    <t>Cs&gt;=</t>
  </si>
  <si>
    <t>hs2&gt;=</t>
  </si>
  <si>
    <t>Cs1=</t>
  </si>
  <si>
    <t>Cs2=</t>
  </si>
  <si>
    <t>Elijo hs=</t>
  </si>
  <si>
    <t>m</t>
  </si>
  <si>
    <t>Vtoque tolerable=</t>
  </si>
  <si>
    <t>Vpaso tolerable=</t>
  </si>
  <si>
    <t>hs1&gt;=</t>
  </si>
  <si>
    <t>TOQUE</t>
  </si>
  <si>
    <t>PASO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</si>
</sst>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2" borderId="0" xfId="0" applyFill="1"/>
    <xf numFmtId="0" fontId="0" fillId="2" borderId="0" xfId="0" applyFill="1" applyBorder="1"/>
    <xf numFmtId="1" fontId="0" fillId="2" borderId="0" xfId="0" applyNumberForma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A11" workbookViewId="0">
      <selection activeCell="B30" sqref="B30"/>
    </sheetView>
  </sheetViews>
  <sheetFormatPr baseColWidth="10" defaultRowHeight="15" x14ac:dyDescent="0.25"/>
  <cols>
    <col min="1" max="1" width="18.140625" customWidth="1"/>
    <col min="5" max="5" width="14.5703125" customWidth="1"/>
  </cols>
  <sheetData>
    <row r="1" spans="1:15" x14ac:dyDescent="0.25">
      <c r="A1" t="s">
        <v>0</v>
      </c>
      <c r="B1">
        <f>1.73*K1*K3</f>
        <v>871.92</v>
      </c>
      <c r="C1" t="s">
        <v>7</v>
      </c>
      <c r="J1" t="s">
        <v>1</v>
      </c>
      <c r="K1">
        <v>31.5</v>
      </c>
      <c r="L1" t="s">
        <v>2</v>
      </c>
      <c r="M1" t="s">
        <v>9</v>
      </c>
      <c r="N1">
        <v>10</v>
      </c>
      <c r="O1" t="s">
        <v>7</v>
      </c>
    </row>
    <row r="2" spans="1:15" x14ac:dyDescent="0.25">
      <c r="A2" t="s">
        <v>8</v>
      </c>
      <c r="B2" t="str">
        <f>COMPLEX(0,K2*K2/B1)</f>
        <v>0,0539723827874117i</v>
      </c>
      <c r="D2" t="s">
        <v>12</v>
      </c>
      <c r="J2" t="s">
        <v>3</v>
      </c>
      <c r="K2">
        <v>6.86</v>
      </c>
      <c r="L2" t="s">
        <v>2</v>
      </c>
      <c r="M2" t="s">
        <v>10</v>
      </c>
      <c r="N2">
        <v>0.12</v>
      </c>
    </row>
    <row r="3" spans="1:15" x14ac:dyDescent="0.25">
      <c r="A3" t="s">
        <v>11</v>
      </c>
      <c r="B3" t="str">
        <f>COMPLEX(0,N2*K2*K2/N1)</f>
        <v>0,5647152i</v>
      </c>
      <c r="D3" t="s">
        <v>12</v>
      </c>
      <c r="J3" t="s">
        <v>4</v>
      </c>
      <c r="K3">
        <v>16</v>
      </c>
      <c r="L3" t="s">
        <v>5</v>
      </c>
    </row>
    <row r="4" spans="1:15" x14ac:dyDescent="0.25">
      <c r="A4" t="s">
        <v>13</v>
      </c>
      <c r="B4" t="s">
        <v>17</v>
      </c>
      <c r="J4" t="s">
        <v>6</v>
      </c>
      <c r="K4">
        <v>0.5</v>
      </c>
      <c r="L4" t="s">
        <v>5</v>
      </c>
    </row>
    <row r="6" spans="1:15" x14ac:dyDescent="0.25">
      <c r="A6" t="s">
        <v>14</v>
      </c>
      <c r="B6" t="s">
        <v>15</v>
      </c>
    </row>
    <row r="7" spans="1:15" x14ac:dyDescent="0.25">
      <c r="A7" t="s">
        <v>16</v>
      </c>
      <c r="B7" t="str">
        <f>IMSUM(B2,B3)</f>
        <v>0,618687582787412i</v>
      </c>
      <c r="D7" t="s">
        <v>12</v>
      </c>
    </row>
    <row r="8" spans="1:15" x14ac:dyDescent="0.25">
      <c r="A8" t="s">
        <v>18</v>
      </c>
      <c r="B8" t="str">
        <f>+B3</f>
        <v>0,5647152i</v>
      </c>
      <c r="D8" t="s">
        <v>12</v>
      </c>
    </row>
    <row r="10" spans="1:15" x14ac:dyDescent="0.25">
      <c r="A10" t="s">
        <v>19</v>
      </c>
      <c r="B10">
        <f>3*K2*1000/1.73</f>
        <v>11895.953757225436</v>
      </c>
      <c r="D10" t="s">
        <v>12</v>
      </c>
    </row>
    <row r="11" spans="1:15" x14ac:dyDescent="0.25">
      <c r="A11" t="s">
        <v>20</v>
      </c>
      <c r="B11" t="str">
        <f>IMSUM(B7,B7,B8)</f>
        <v>1,80209036557482i</v>
      </c>
      <c r="D11" t="s">
        <v>12</v>
      </c>
      <c r="E11" t="s">
        <v>25</v>
      </c>
      <c r="F11">
        <f>IMABS(B11)</f>
        <v>1.8020903655748199</v>
      </c>
    </row>
    <row r="12" spans="1:15" x14ac:dyDescent="0.25">
      <c r="A12" t="s">
        <v>21</v>
      </c>
      <c r="B12" t="str">
        <f>COMPLEX(500,0)</f>
        <v>500</v>
      </c>
      <c r="D12" t="s">
        <v>22</v>
      </c>
    </row>
    <row r="14" spans="1:15" x14ac:dyDescent="0.25">
      <c r="A14" t="s">
        <v>24</v>
      </c>
      <c r="B14">
        <f>+(1/9)*(B10*B10/(B12*B12)-F11*F11)</f>
        <v>62.534148165609579</v>
      </c>
    </row>
    <row r="15" spans="1:15" x14ac:dyDescent="0.25">
      <c r="A15" t="s">
        <v>23</v>
      </c>
      <c r="B15">
        <f>SQRT(B14)</f>
        <v>7.9078535751245154</v>
      </c>
    </row>
    <row r="16" spans="1:15" ht="15.75" thickBot="1" x14ac:dyDescent="0.3"/>
    <row r="17" spans="1:13" ht="15.75" thickBot="1" x14ac:dyDescent="0.3">
      <c r="A17" t="s">
        <v>26</v>
      </c>
      <c r="B17" s="6" t="s">
        <v>27</v>
      </c>
      <c r="C17" s="7">
        <v>8</v>
      </c>
      <c r="D17" s="8" t="s">
        <v>12</v>
      </c>
      <c r="F17" s="1" t="s">
        <v>22</v>
      </c>
    </row>
    <row r="18" spans="1:13" ht="15.75" thickBot="1" x14ac:dyDescent="0.3"/>
    <row r="19" spans="1:13" ht="15.75" thickBot="1" x14ac:dyDescent="0.3">
      <c r="A19" s="1" t="s">
        <v>28</v>
      </c>
      <c r="I19" t="s">
        <v>48</v>
      </c>
      <c r="L19" t="s">
        <v>49</v>
      </c>
    </row>
    <row r="20" spans="1:13" x14ac:dyDescent="0.25">
      <c r="A20" s="4" t="s">
        <v>29</v>
      </c>
      <c r="B20" s="3">
        <v>252</v>
      </c>
      <c r="E20" t="s">
        <v>33</v>
      </c>
      <c r="F20">
        <v>150</v>
      </c>
      <c r="G20" t="s">
        <v>34</v>
      </c>
      <c r="I20" s="9" t="s">
        <v>41</v>
      </c>
      <c r="J20" s="10">
        <f>+E24</f>
        <v>0.39080459770114945</v>
      </c>
      <c r="L20" s="9" t="s">
        <v>42</v>
      </c>
      <c r="M20" s="10">
        <f>+E25</f>
        <v>1.0775862068965504E-2</v>
      </c>
    </row>
    <row r="21" spans="1:13" ht="15.75" thickBot="1" x14ac:dyDescent="0.3">
      <c r="A21" s="4" t="s">
        <v>30</v>
      </c>
      <c r="B21" s="3">
        <v>131</v>
      </c>
      <c r="E21" t="s">
        <v>35</v>
      </c>
      <c r="F21">
        <v>2000</v>
      </c>
      <c r="G21" t="s">
        <v>34</v>
      </c>
      <c r="I21" s="11" t="s">
        <v>47</v>
      </c>
      <c r="J21" s="12">
        <f>0.5*($F$22/(1-J20)-0.09)</f>
        <v>2.3327830188679247E-2</v>
      </c>
      <c r="L21" s="11" t="s">
        <v>40</v>
      </c>
      <c r="M21" s="12">
        <f>0.5*($F$22/(1-M20)-0.09)</f>
        <v>-2.9215686274509794E-3</v>
      </c>
    </row>
    <row r="22" spans="1:13" x14ac:dyDescent="0.25">
      <c r="A22" s="2"/>
      <c r="E22" t="s">
        <v>36</v>
      </c>
      <c r="F22">
        <f>0.09*(1-F20/F21)</f>
        <v>8.3250000000000005E-2</v>
      </c>
    </row>
    <row r="23" spans="1:13" x14ac:dyDescent="0.25">
      <c r="A23" t="s">
        <v>31</v>
      </c>
    </row>
    <row r="24" spans="1:13" x14ac:dyDescent="0.25">
      <c r="A24" t="s">
        <v>37</v>
      </c>
      <c r="B24">
        <f>+B20</f>
        <v>252</v>
      </c>
      <c r="D24" t="s">
        <v>39</v>
      </c>
      <c r="E24">
        <f>+(1/(1.5*F21))*(B24/0.116-1000)</f>
        <v>0.39080459770114945</v>
      </c>
    </row>
    <row r="25" spans="1:13" x14ac:dyDescent="0.25">
      <c r="A25" t="s">
        <v>38</v>
      </c>
      <c r="B25">
        <f>+B21</f>
        <v>131</v>
      </c>
      <c r="D25" t="s">
        <v>39</v>
      </c>
      <c r="E25">
        <f>+(1/(6*F21))*(B25/0.116-1000)</f>
        <v>1.0775862068965504E-2</v>
      </c>
    </row>
    <row r="26" spans="1:13" ht="15.75" thickBot="1" x14ac:dyDescent="0.3"/>
    <row r="27" spans="1:13" ht="15.75" thickBot="1" x14ac:dyDescent="0.3">
      <c r="A27" s="6" t="s">
        <v>43</v>
      </c>
      <c r="B27" s="7">
        <v>0.15</v>
      </c>
      <c r="C27" s="8" t="s">
        <v>44</v>
      </c>
      <c r="D27" t="s">
        <v>32</v>
      </c>
      <c r="E27">
        <f>1-F22/(2*B27+0.09)</f>
        <v>0.78653846153846152</v>
      </c>
    </row>
    <row r="28" spans="1:13" x14ac:dyDescent="0.25">
      <c r="A28" s="3" t="s">
        <v>45</v>
      </c>
      <c r="B28" s="5">
        <f>+(1000+1.5*E27*F21)*0.116/1</f>
        <v>389.71538461538466</v>
      </c>
    </row>
    <row r="29" spans="1:13" x14ac:dyDescent="0.25">
      <c r="A29" s="3" t="s">
        <v>46</v>
      </c>
      <c r="B29" s="5">
        <f>+(1000+6*E27*F21)*0.116/1</f>
        <v>1210.8615384615387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2019-04-19T19:50:33Z</dcterms:created>
  <dcterms:modified xsi:type="dcterms:W3CDTF">2019-04-21T17:43:08Z</dcterms:modified>
</cp:coreProperties>
</file>