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uario\Documents\"/>
    </mc:Choice>
  </mc:AlternateContent>
  <bookViews>
    <workbookView xWindow="0" yWindow="0" windowWidth="19200" windowHeight="7190" activeTab="1"/>
  </bookViews>
  <sheets>
    <sheet name="Pr1" sheetId="1" r:id="rId1"/>
    <sheet name="Pr2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46" i="2" l="1"/>
  <c r="B45" i="2"/>
  <c r="B44" i="2"/>
  <c r="B43" i="2"/>
  <c r="B42" i="2"/>
  <c r="B39" i="2"/>
  <c r="B38" i="2"/>
  <c r="B37" i="2"/>
  <c r="B36" i="2"/>
  <c r="B35" i="2"/>
  <c r="B33" i="2"/>
  <c r="B32" i="2"/>
  <c r="B26" i="2"/>
  <c r="B25" i="2"/>
  <c r="B24" i="2"/>
  <c r="B23" i="2"/>
  <c r="B22" i="2"/>
  <c r="B21" i="2"/>
  <c r="B14" i="2"/>
  <c r="B20" i="2"/>
  <c r="B18" i="2"/>
  <c r="B17" i="2"/>
  <c r="B13" i="2"/>
  <c r="B12" i="2"/>
  <c r="B11" i="2"/>
  <c r="B10" i="2"/>
  <c r="B9" i="2"/>
  <c r="B4" i="2"/>
  <c r="B32" i="1"/>
  <c r="B31" i="1"/>
  <c r="B29" i="1"/>
  <c r="B28" i="1"/>
  <c r="B11" i="1"/>
  <c r="B26" i="1" s="1"/>
  <c r="B27" i="1" s="1"/>
  <c r="B24" i="1"/>
  <c r="B23" i="1"/>
  <c r="B22" i="1"/>
  <c r="B18" i="1"/>
  <c r="B21" i="1"/>
  <c r="B19" i="1"/>
  <c r="B17" i="1"/>
  <c r="B16" i="1"/>
  <c r="B14" i="1"/>
  <c r="B13" i="1"/>
  <c r="B7" i="1"/>
  <c r="B6" i="1"/>
  <c r="B5" i="1"/>
</calcChain>
</file>

<file path=xl/sharedStrings.xml><?xml version="1.0" encoding="utf-8"?>
<sst xmlns="http://schemas.openxmlformats.org/spreadsheetml/2006/main" count="65" uniqueCount="58">
  <si>
    <t>MI</t>
  </si>
  <si>
    <t>Un</t>
  </si>
  <si>
    <t>Iq</t>
  </si>
  <si>
    <t>Ip</t>
  </si>
  <si>
    <t>P</t>
  </si>
  <si>
    <t>Q</t>
  </si>
  <si>
    <t xml:space="preserve">I </t>
  </si>
  <si>
    <t>PMS1</t>
  </si>
  <si>
    <t>QMS2</t>
  </si>
  <si>
    <t>X1</t>
  </si>
  <si>
    <t>jx1</t>
  </si>
  <si>
    <t>X2</t>
  </si>
  <si>
    <t>jx2</t>
  </si>
  <si>
    <t>3V</t>
  </si>
  <si>
    <t>Pñ1</t>
  </si>
  <si>
    <t>V</t>
  </si>
  <si>
    <t>i1</t>
  </si>
  <si>
    <t>Qñ2</t>
  </si>
  <si>
    <t>E2</t>
  </si>
  <si>
    <t>E1</t>
  </si>
  <si>
    <t>E1comp</t>
  </si>
  <si>
    <t>E2comp</t>
  </si>
  <si>
    <t>i2</t>
  </si>
  <si>
    <t>Pred</t>
  </si>
  <si>
    <t>Ired</t>
  </si>
  <si>
    <t>Pn</t>
  </si>
  <si>
    <t>R1</t>
  </si>
  <si>
    <t>Ensayo cc</t>
  </si>
  <si>
    <t>Ucc</t>
  </si>
  <si>
    <t>Pcc</t>
  </si>
  <si>
    <t>Icc</t>
  </si>
  <si>
    <t>R1+R2e</t>
  </si>
  <si>
    <t>R2e</t>
  </si>
  <si>
    <t>X</t>
  </si>
  <si>
    <t>Qcc</t>
  </si>
  <si>
    <t>Scc</t>
  </si>
  <si>
    <t>g</t>
  </si>
  <si>
    <t>n</t>
  </si>
  <si>
    <t>Zccmi</t>
  </si>
  <si>
    <t>Zomi</t>
  </si>
  <si>
    <t>xo</t>
  </si>
  <si>
    <t>Zmi</t>
  </si>
  <si>
    <t>IMI</t>
  </si>
  <si>
    <t>Imi</t>
  </si>
  <si>
    <t>FP</t>
  </si>
  <si>
    <t>RealImi</t>
  </si>
  <si>
    <t>Trafo</t>
  </si>
  <si>
    <t>Us</t>
  </si>
  <si>
    <t>Sn</t>
  </si>
  <si>
    <t>Uz</t>
  </si>
  <si>
    <t>Xt</t>
  </si>
  <si>
    <t>jXt</t>
  </si>
  <si>
    <t>Zeq</t>
  </si>
  <si>
    <t>Vf</t>
  </si>
  <si>
    <t>I</t>
  </si>
  <si>
    <t>Vc</t>
  </si>
  <si>
    <t>Uc</t>
  </si>
  <si>
    <t>Arranque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</si>
</sst>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2" borderId="0" xfId="0" applyFill="1"/>
    <xf numFmtId="0" fontId="0" fillId="0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2"/>
  <sheetViews>
    <sheetView topLeftCell="A18" workbookViewId="0">
      <selection activeCell="A32" sqref="A32:B32"/>
    </sheetView>
  </sheetViews>
  <sheetFormatPr baseColWidth="10" defaultRowHeight="14.5" x14ac:dyDescent="0.35"/>
  <sheetData>
    <row r="1" spans="1:2" x14ac:dyDescent="0.35">
      <c r="A1" t="s">
        <v>0</v>
      </c>
    </row>
    <row r="2" spans="1:2" x14ac:dyDescent="0.35">
      <c r="A2" t="s">
        <v>1</v>
      </c>
      <c r="B2">
        <v>6300</v>
      </c>
    </row>
    <row r="3" spans="1:2" x14ac:dyDescent="0.35">
      <c r="A3" t="s">
        <v>2</v>
      </c>
      <c r="B3">
        <v>12</v>
      </c>
    </row>
    <row r="4" spans="1:2" x14ac:dyDescent="0.35">
      <c r="A4" t="s">
        <v>6</v>
      </c>
      <c r="B4">
        <v>25.1</v>
      </c>
    </row>
    <row r="5" spans="1:2" x14ac:dyDescent="0.35">
      <c r="A5" t="s">
        <v>3</v>
      </c>
      <c r="B5">
        <f>+SQRT(B4^2-B3^2)</f>
        <v>22.045634488487739</v>
      </c>
    </row>
    <row r="6" spans="1:2" x14ac:dyDescent="0.35">
      <c r="A6" t="s">
        <v>4</v>
      </c>
      <c r="B6">
        <f>+SQRT(3)*B2*B5</f>
        <v>240560.2018206669</v>
      </c>
    </row>
    <row r="7" spans="1:2" x14ac:dyDescent="0.35">
      <c r="A7" t="s">
        <v>5</v>
      </c>
      <c r="B7">
        <f>+SQRT(3)*B2*B3</f>
        <v>130943.04105220712</v>
      </c>
    </row>
    <row r="9" spans="1:2" x14ac:dyDescent="0.35">
      <c r="A9" t="s">
        <v>7</v>
      </c>
      <c r="B9">
        <v>200000</v>
      </c>
    </row>
    <row r="11" spans="1:2" x14ac:dyDescent="0.35">
      <c r="A11" t="s">
        <v>8</v>
      </c>
      <c r="B11">
        <f>B7</f>
        <v>130943.04105220712</v>
      </c>
    </row>
    <row r="13" spans="1:2" x14ac:dyDescent="0.35">
      <c r="A13" t="s">
        <v>9</v>
      </c>
      <c r="B13">
        <f>0.12*400^2/150000</f>
        <v>0.128</v>
      </c>
    </row>
    <row r="14" spans="1:2" x14ac:dyDescent="0.35">
      <c r="A14" t="s">
        <v>10</v>
      </c>
      <c r="B14" t="str">
        <f>+COMPLEX(0,B13)</f>
        <v>0,128i</v>
      </c>
    </row>
    <row r="16" spans="1:2" x14ac:dyDescent="0.35">
      <c r="A16" t="s">
        <v>11</v>
      </c>
      <c r="B16">
        <f>0.25*400^2/400000</f>
        <v>0.1</v>
      </c>
    </row>
    <row r="17" spans="1:2" x14ac:dyDescent="0.35">
      <c r="A17" t="s">
        <v>12</v>
      </c>
      <c r="B17" t="str">
        <f>+COMPLEX(0,B16)</f>
        <v>0,1i</v>
      </c>
    </row>
    <row r="18" spans="1:2" x14ac:dyDescent="0.35">
      <c r="A18" t="s">
        <v>15</v>
      </c>
      <c r="B18">
        <f>400/SQRT(3)</f>
        <v>230.94010767585033</v>
      </c>
    </row>
    <row r="19" spans="1:2" x14ac:dyDescent="0.35">
      <c r="A19" t="s">
        <v>13</v>
      </c>
      <c r="B19">
        <f>+SQRT(3)*400</f>
        <v>692.8203230275509</v>
      </c>
    </row>
    <row r="21" spans="1:2" x14ac:dyDescent="0.35">
      <c r="A21" t="s">
        <v>14</v>
      </c>
      <c r="B21">
        <f>+B9*B13/B19</f>
        <v>36.950417228136047</v>
      </c>
    </row>
    <row r="22" spans="1:2" x14ac:dyDescent="0.35">
      <c r="A22" t="s">
        <v>19</v>
      </c>
      <c r="B22">
        <f>+SQRT(B21^2+B18^2)</f>
        <v>233.87746079232747</v>
      </c>
    </row>
    <row r="23" spans="1:2" x14ac:dyDescent="0.35">
      <c r="A23" t="s">
        <v>20</v>
      </c>
      <c r="B23">
        <f>+B22*SQRT(3)</f>
        <v>405.08764483750923</v>
      </c>
    </row>
    <row r="24" spans="1:2" x14ac:dyDescent="0.35">
      <c r="A24" s="1" t="s">
        <v>16</v>
      </c>
      <c r="B24" s="1">
        <f>+B23/432</f>
        <v>0.93770288156830839</v>
      </c>
    </row>
    <row r="26" spans="1:2" x14ac:dyDescent="0.35">
      <c r="A26" t="s">
        <v>17</v>
      </c>
      <c r="B26">
        <f>+B11*B16/B19</f>
        <v>18.899999999999999</v>
      </c>
    </row>
    <row r="27" spans="1:2" x14ac:dyDescent="0.35">
      <c r="A27" t="s">
        <v>18</v>
      </c>
      <c r="B27">
        <f>+B18+B26</f>
        <v>249.84010767585033</v>
      </c>
    </row>
    <row r="28" spans="1:2" x14ac:dyDescent="0.35">
      <c r="A28" t="s">
        <v>21</v>
      </c>
      <c r="B28">
        <f>+B27*SQRT(3)</f>
        <v>432.73576026305182</v>
      </c>
    </row>
    <row r="29" spans="1:2" x14ac:dyDescent="0.35">
      <c r="A29" s="1" t="s">
        <v>22</v>
      </c>
      <c r="B29" s="1">
        <f>+B28/432</f>
        <v>1.0017031487570645</v>
      </c>
    </row>
    <row r="31" spans="1:2" x14ac:dyDescent="0.35">
      <c r="A31" t="s">
        <v>23</v>
      </c>
      <c r="B31">
        <f>+B6-B9</f>
        <v>40560.201820666902</v>
      </c>
    </row>
    <row r="32" spans="1:2" x14ac:dyDescent="0.35">
      <c r="A32" s="1" t="s">
        <v>24</v>
      </c>
      <c r="B32" s="1">
        <f>+B31/SQRT(3)/6300</f>
        <v>3.7170545142139026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6"/>
  <sheetViews>
    <sheetView tabSelected="1" topLeftCell="A21" workbookViewId="0">
      <selection activeCell="A42" sqref="A42"/>
    </sheetView>
  </sheetViews>
  <sheetFormatPr baseColWidth="10" defaultRowHeight="14.5" x14ac:dyDescent="0.35"/>
  <sheetData>
    <row r="1" spans="1:2" x14ac:dyDescent="0.35">
      <c r="A1" t="s">
        <v>0</v>
      </c>
    </row>
    <row r="2" spans="1:2" x14ac:dyDescent="0.35">
      <c r="A2" t="s">
        <v>1</v>
      </c>
      <c r="B2">
        <v>220</v>
      </c>
    </row>
    <row r="3" spans="1:2" x14ac:dyDescent="0.35">
      <c r="A3" t="s">
        <v>25</v>
      </c>
      <c r="B3">
        <v>30000</v>
      </c>
    </row>
    <row r="4" spans="1:2" x14ac:dyDescent="0.35">
      <c r="A4" t="s">
        <v>26</v>
      </c>
      <c r="B4">
        <f>0.48/3</f>
        <v>0.16</v>
      </c>
    </row>
    <row r="5" spans="1:2" x14ac:dyDescent="0.35">
      <c r="A5" t="s">
        <v>27</v>
      </c>
    </row>
    <row r="6" spans="1:2" x14ac:dyDescent="0.35">
      <c r="A6" t="s">
        <v>28</v>
      </c>
      <c r="B6">
        <v>25</v>
      </c>
    </row>
    <row r="7" spans="1:2" x14ac:dyDescent="0.35">
      <c r="A7" t="s">
        <v>29</v>
      </c>
      <c r="B7">
        <v>1600</v>
      </c>
    </row>
    <row r="8" spans="1:2" x14ac:dyDescent="0.35">
      <c r="A8" t="s">
        <v>30</v>
      </c>
      <c r="B8">
        <v>50</v>
      </c>
    </row>
    <row r="9" spans="1:2" x14ac:dyDescent="0.35">
      <c r="A9" t="s">
        <v>31</v>
      </c>
      <c r="B9">
        <f>+B7/3/B8^2</f>
        <v>0.21333333333333335</v>
      </c>
    </row>
    <row r="10" spans="1:2" x14ac:dyDescent="0.35">
      <c r="A10" t="s">
        <v>32</v>
      </c>
      <c r="B10">
        <f>+B9-B4</f>
        <v>5.3333333333333344E-2</v>
      </c>
    </row>
    <row r="11" spans="1:2" x14ac:dyDescent="0.35">
      <c r="A11" t="s">
        <v>35</v>
      </c>
      <c r="B11">
        <f>+SQRT(3)*B6*B8</f>
        <v>2165.0635094610966</v>
      </c>
    </row>
    <row r="12" spans="1:2" x14ac:dyDescent="0.35">
      <c r="A12" t="s">
        <v>34</v>
      </c>
      <c r="B12">
        <f>+SQRT(B11^2-B7^2)</f>
        <v>1458.5952145814822</v>
      </c>
    </row>
    <row r="13" spans="1:2" x14ac:dyDescent="0.35">
      <c r="A13" t="s">
        <v>33</v>
      </c>
      <c r="B13">
        <f>+B12/B8^2/3</f>
        <v>0.1944793619441976</v>
      </c>
    </row>
    <row r="14" spans="1:2" x14ac:dyDescent="0.35">
      <c r="A14" t="s">
        <v>40</v>
      </c>
      <c r="B14">
        <f>+B2/SQRT(3)/20</f>
        <v>6.3508529610858835</v>
      </c>
    </row>
    <row r="17" spans="1:2" x14ac:dyDescent="0.35">
      <c r="A17" t="s">
        <v>37</v>
      </c>
      <c r="B17">
        <f>1500*(1-0.033)</f>
        <v>1450.5</v>
      </c>
    </row>
    <row r="18" spans="1:2" x14ac:dyDescent="0.35">
      <c r="A18" t="s">
        <v>36</v>
      </c>
      <c r="B18">
        <f>+(1500-B17)/1500</f>
        <v>3.3000000000000002E-2</v>
      </c>
    </row>
    <row r="20" spans="1:2" x14ac:dyDescent="0.35">
      <c r="A20" t="s">
        <v>38</v>
      </c>
      <c r="B20" t="str">
        <f>+COMPLEX(B4+B10/B18,B13)</f>
        <v>1,77616161616162+0,194479361944198i</v>
      </c>
    </row>
    <row r="21" spans="1:2" x14ac:dyDescent="0.35">
      <c r="A21" t="s">
        <v>39</v>
      </c>
      <c r="B21" t="str">
        <f>+COMPLEX(0,B14)</f>
        <v>6,35085296108588i</v>
      </c>
    </row>
    <row r="22" spans="1:2" x14ac:dyDescent="0.35">
      <c r="A22" t="s">
        <v>41</v>
      </c>
      <c r="B22" t="str">
        <f>+IMDIV(IMPRODUCT(B20,B21),IMSUM(B21,B20))</f>
        <v>1,55749028950821+0,611346239420567i</v>
      </c>
    </row>
    <row r="23" spans="1:2" x14ac:dyDescent="0.35">
      <c r="A23" t="s">
        <v>42</v>
      </c>
      <c r="B23" t="str">
        <f>+IMDIV(B2/SQRT(3),B22)</f>
        <v>70,6649069639008-27,7373961317126i</v>
      </c>
    </row>
    <row r="24" spans="1:2" x14ac:dyDescent="0.35">
      <c r="A24" s="1" t="s">
        <v>43</v>
      </c>
      <c r="B24" s="1">
        <f>+IMABS(B23)</f>
        <v>75.913715627574845</v>
      </c>
    </row>
    <row r="25" spans="1:2" x14ac:dyDescent="0.35">
      <c r="A25" t="s">
        <v>45</v>
      </c>
      <c r="B25">
        <f>+IMREAL(B23)</f>
        <v>70.664906963900805</v>
      </c>
    </row>
    <row r="26" spans="1:2" x14ac:dyDescent="0.35">
      <c r="A26" s="1" t="s">
        <v>44</v>
      </c>
      <c r="B26" s="1">
        <f>+B25/B24</f>
        <v>0.93085823002757273</v>
      </c>
    </row>
    <row r="28" spans="1:2" x14ac:dyDescent="0.35">
      <c r="A28" s="2" t="s">
        <v>46</v>
      </c>
    </row>
    <row r="29" spans="1:2" x14ac:dyDescent="0.35">
      <c r="A29" s="2" t="s">
        <v>47</v>
      </c>
      <c r="B29">
        <v>220</v>
      </c>
    </row>
    <row r="30" spans="1:2" x14ac:dyDescent="0.35">
      <c r="A30" s="2" t="s">
        <v>48</v>
      </c>
      <c r="B30">
        <v>100000</v>
      </c>
    </row>
    <row r="31" spans="1:2" x14ac:dyDescent="0.35">
      <c r="A31" s="2" t="s">
        <v>49</v>
      </c>
      <c r="B31">
        <v>0.05</v>
      </c>
    </row>
    <row r="32" spans="1:2" x14ac:dyDescent="0.35">
      <c r="A32" s="2" t="s">
        <v>50</v>
      </c>
      <c r="B32">
        <f>+B31*B29^2/B30</f>
        <v>2.4199999999999999E-2</v>
      </c>
    </row>
    <row r="33" spans="1:2" x14ac:dyDescent="0.35">
      <c r="A33" s="2" t="s">
        <v>51</v>
      </c>
      <c r="B33" t="str">
        <f>+COMPLEX(0,B32)</f>
        <v>0,0242i</v>
      </c>
    </row>
    <row r="35" spans="1:2" x14ac:dyDescent="0.35">
      <c r="A35" t="s">
        <v>52</v>
      </c>
      <c r="B35" t="str">
        <f>+IMSUM(B33,B22)</f>
        <v>1,55749028950821+0,635546239420567i</v>
      </c>
    </row>
    <row r="36" spans="1:2" x14ac:dyDescent="0.35">
      <c r="A36" t="s">
        <v>53</v>
      </c>
      <c r="B36">
        <f>+B29/SQRT(3)</f>
        <v>127.01705922171767</v>
      </c>
    </row>
    <row r="37" spans="1:2" x14ac:dyDescent="0.35">
      <c r="A37" t="s">
        <v>54</v>
      </c>
      <c r="B37" t="str">
        <f>+IMDIV(B36,B35)</f>
        <v>69,911363110545-28,5278850320809i</v>
      </c>
    </row>
    <row r="38" spans="1:2" x14ac:dyDescent="0.35">
      <c r="A38" t="s">
        <v>55</v>
      </c>
      <c r="B38" t="str">
        <f>+IMPRODUCT(B37,B22)</f>
        <v>126,326684403941-1,69185498727517i</v>
      </c>
    </row>
    <row r="39" spans="1:2" x14ac:dyDescent="0.35">
      <c r="A39" s="1" t="s">
        <v>56</v>
      </c>
      <c r="B39" s="1">
        <f>+IMABS(B38)*SQRT(3)</f>
        <v>218.82385769694454</v>
      </c>
    </row>
    <row r="41" spans="1:2" x14ac:dyDescent="0.35">
      <c r="A41" t="s">
        <v>57</v>
      </c>
    </row>
    <row r="42" spans="1:2" x14ac:dyDescent="0.35">
      <c r="A42" t="s">
        <v>41</v>
      </c>
      <c r="B42" t="str">
        <f>+COMPLEX(B9*3,B13*3)</f>
        <v>0,64+0,583438085832593i</v>
      </c>
    </row>
    <row r="43" spans="1:2" x14ac:dyDescent="0.35">
      <c r="A43" t="s">
        <v>52</v>
      </c>
      <c r="B43" t="str">
        <f>+IMSUM(B42,B33)</f>
        <v>0,64+0,607638085832593i</v>
      </c>
    </row>
    <row r="44" spans="1:2" x14ac:dyDescent="0.35">
      <c r="A44" t="s">
        <v>54</v>
      </c>
      <c r="B44" t="str">
        <f>+IMDIV(B36,B43)</f>
        <v>104,376487340824-99,0986390214191i</v>
      </c>
    </row>
    <row r="45" spans="1:2" x14ac:dyDescent="0.35">
      <c r="A45" t="s">
        <v>55</v>
      </c>
      <c r="B45" t="str">
        <f>+IMPRODUCT(B44,B42)</f>
        <v>124,618872157399-2,525910993648i</v>
      </c>
    </row>
    <row r="46" spans="1:2" x14ac:dyDescent="0.35">
      <c r="A46" s="1" t="s">
        <v>56</v>
      </c>
      <c r="B46" s="1">
        <f>+IMABS(B45)*SQRT(3)</f>
        <v>215.89055229997896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Pr1</vt:lpstr>
      <vt:lpstr>Pr2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UTE</dc:creator>
  <cp:lastModifiedBy>UTE</cp:lastModifiedBy>
  <dcterms:created xsi:type="dcterms:W3CDTF">2021-12-18T15:27:26Z</dcterms:created>
  <dcterms:modified xsi:type="dcterms:W3CDTF">2021-12-18T16:33:37Z</dcterms:modified>
</cp:coreProperties>
</file>