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Usuario\Desktop\"/>
    </mc:Choice>
  </mc:AlternateContent>
  <xr:revisionPtr revIDLastSave="0" documentId="13_ncr:1_{5C08246A-B98E-45B8-AA6A-3ADF09CF7966}" xr6:coauthVersionLast="47" xr6:coauthVersionMax="47" xr10:uidLastSave="{00000000-0000-0000-0000-000000000000}"/>
  <bookViews>
    <workbookView xWindow="-120" yWindow="-120" windowWidth="29040" windowHeight="15720" activeTab="4" xr2:uid="{95073017-BD0F-426F-8E57-C83EEFE18338}"/>
  </bookViews>
  <sheets>
    <sheet name="Ejecicios 1" sheetId="1" r:id="rId1"/>
    <sheet name="Ejercicio 2" sheetId="2" r:id="rId2"/>
    <sheet name="Ejercicio 3" sheetId="3" r:id="rId3"/>
    <sheet name="Ejercicio 4" sheetId="4" r:id="rId4"/>
    <sheet name="Ejercicio 5"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 i="5" l="1"/>
  <c r="J12" i="5"/>
  <c r="J11" i="5"/>
  <c r="J10" i="5"/>
  <c r="J9" i="5"/>
  <c r="J8" i="5"/>
  <c r="J7" i="5"/>
  <c r="O8" i="5"/>
  <c r="O7" i="5"/>
  <c r="O6" i="5"/>
  <c r="G10" i="5"/>
  <c r="K4" i="5"/>
  <c r="F15" i="5"/>
  <c r="D15" i="5"/>
  <c r="G4" i="5"/>
  <c r="H7" i="5" s="1"/>
  <c r="G7" i="5" s="1"/>
  <c r="E38" i="3"/>
  <c r="E37" i="3"/>
  <c r="B14" i="3"/>
  <c r="B13" i="3"/>
  <c r="N10" i="2"/>
  <c r="O11" i="2"/>
  <c r="M9" i="2"/>
  <c r="F11" i="2"/>
  <c r="F10" i="2"/>
  <c r="F9" i="2"/>
  <c r="D6" i="2"/>
  <c r="K7" i="5" l="1"/>
  <c r="G8" i="5"/>
  <c r="G9" i="5" s="1"/>
  <c r="H9" i="5"/>
  <c r="K9" i="5" s="1"/>
  <c r="H8" i="5"/>
  <c r="K8" i="5" s="1"/>
  <c r="H10" i="5"/>
  <c r="H6" i="5"/>
  <c r="K6" i="5" s="1"/>
  <c r="G5" i="5"/>
  <c r="G6" i="5" s="1"/>
  <c r="H5" i="5"/>
  <c r="K5" i="5" s="1"/>
  <c r="H15" i="5"/>
  <c r="K10" i="5" l="1"/>
  <c r="H11" i="5" l="1"/>
  <c r="K11" i="5" s="1"/>
  <c r="H12" i="5"/>
  <c r="K12" i="5" s="1"/>
  <c r="H13" i="5"/>
  <c r="K13" i="5" s="1"/>
  <c r="G11" i="5"/>
  <c r="G12" i="5" s="1"/>
</calcChain>
</file>

<file path=xl/sharedStrings.xml><?xml version="1.0" encoding="utf-8"?>
<sst xmlns="http://schemas.openxmlformats.org/spreadsheetml/2006/main" count="118" uniqueCount="102">
  <si>
    <t>Ejercicio 1</t>
  </si>
  <si>
    <t>Satelital</t>
  </si>
  <si>
    <t>Pregunta</t>
  </si>
  <si>
    <t>GPS+Modelo Geoidal</t>
  </si>
  <si>
    <t>¿Qué es una curva de nivel?</t>
  </si>
  <si>
    <t>Enumere al menos cinco propiedades que cumplan dichas curvas.</t>
  </si>
  <si>
    <t>3. El espaciamiento de las curvas de nivel es un indicativo de la pendiente del terreno. Mientras más juntas se encuentran, mayor pendiente tiene la sección (por ejemplo, un acantilado) o viceversa.</t>
  </si>
  <si>
    <t>2. No pueden ramificarse o dividirse en dos curvas de igual elevación ni cortarse. Si puede suceder que las curvas se crucen, estos casos son poco frecuentes, pero se pueden ver en cuevas o túneles. Es por esto que los planos de minería subterránea suelen representarse por niveles.</t>
  </si>
  <si>
    <t>1. Como la Tierra es una superficie continua, todas las curvas de nivel deben cerrarse en sí mismas. Puede suceder que las curvas se presenten como una línea abierta, esta razón se da por el motivo que el espacio representado es menor que la longitud de la curva.</t>
  </si>
  <si>
    <t>4. Las curvas de nivel son perpendiculares a la dirección de máxima pendiente del terreno.</t>
  </si>
  <si>
    <t>5. Una serie de curvas cerradas, concéntricas, que crecen en elevación indican promontorios o cimas.</t>
  </si>
  <si>
    <t>6. Las curvas que forman un circuito cerrado que decrecen en elevación indican depresiones del terreno.</t>
  </si>
  <si>
    <t>7. Las curvas uniformes sin cambios bruscos y espaciadas indican la presencia de terrenos con pendientes graduales.</t>
  </si>
  <si>
    <t>8. Aquellas curvas irregulares y generalmente concentradas muestran terrenos escarpados o accidentados.</t>
  </si>
  <si>
    <t>9. En los valles se tienen generalmente curvas con formas de “V” y en las cimas con formas de “U”.</t>
  </si>
  <si>
    <t>10. Las “V” que forman las curvas cuando cruzan una corriente apuntan siempre aguas arriba.</t>
  </si>
  <si>
    <t>Ejercicio 4</t>
  </si>
  <si>
    <t>Hora</t>
  </si>
  <si>
    <t>Lectura</t>
  </si>
  <si>
    <t xml:space="preserve">Hora </t>
  </si>
  <si>
    <t>60 minutos</t>
  </si>
  <si>
    <t>9.00-8.00</t>
  </si>
  <si>
    <t>1.90-1.48</t>
  </si>
  <si>
    <r>
      <rPr>
        <sz val="11"/>
        <color theme="1"/>
        <rFont val="Symbol"/>
        <family val="1"/>
        <charset val="2"/>
      </rPr>
      <t>D</t>
    </r>
    <r>
      <rPr>
        <sz val="11"/>
        <color theme="1"/>
        <rFont val="Arial"/>
        <family val="2"/>
      </rPr>
      <t>Lectura</t>
    </r>
  </si>
  <si>
    <r>
      <rPr>
        <sz val="11"/>
        <color theme="1"/>
        <rFont val="Symbol"/>
        <family val="1"/>
        <charset val="2"/>
      </rPr>
      <t>D</t>
    </r>
    <r>
      <rPr>
        <sz val="11"/>
        <color theme="1"/>
        <rFont val="Arial"/>
        <family val="2"/>
      </rPr>
      <t>hora</t>
    </r>
  </si>
  <si>
    <t>8.10-8.00</t>
  </si>
  <si>
    <t>8.35-8.00</t>
  </si>
  <si>
    <t>8.55-8.00</t>
  </si>
  <si>
    <t>Formula</t>
  </si>
  <si>
    <t>Minutos</t>
  </si>
  <si>
    <t>Lecturas Calculadas</t>
  </si>
  <si>
    <t>(10*0.42/60)+1.48</t>
  </si>
  <si>
    <t>(35*0.42/60)+1.48</t>
  </si>
  <si>
    <t>(55*0.42/60)+1.48</t>
  </si>
  <si>
    <t>Sondaje a</t>
  </si>
  <si>
    <t>Cota A</t>
  </si>
  <si>
    <t>Sondaje b</t>
  </si>
  <si>
    <t>Sondaje c</t>
  </si>
  <si>
    <t>Cota B</t>
  </si>
  <si>
    <t>Cota C</t>
  </si>
  <si>
    <t>1.55-9.43</t>
  </si>
  <si>
    <t>1.73-7.63</t>
  </si>
  <si>
    <t>1.87-5.21</t>
  </si>
  <si>
    <t>Solución</t>
  </si>
  <si>
    <t>Trigonometría</t>
  </si>
  <si>
    <t>Estación Total</t>
  </si>
  <si>
    <t>Geométrica</t>
  </si>
  <si>
    <t>Nivel Óptico</t>
  </si>
  <si>
    <t>Ejercicio 2</t>
  </si>
  <si>
    <t>Una curva de nivel o isolínea como el lugar geométrico del terreno cuyos puntos poseen igual cota.</t>
  </si>
  <si>
    <t>Parte A</t>
  </si>
  <si>
    <r>
      <t>L</t>
    </r>
    <r>
      <rPr>
        <vertAlign val="subscript"/>
        <sz val="11"/>
        <color theme="1"/>
        <rFont val="Arial"/>
        <family val="2"/>
      </rPr>
      <t>AC</t>
    </r>
    <r>
      <rPr>
        <sz val="11"/>
        <color theme="1"/>
        <rFont val="Arial"/>
        <family val="2"/>
      </rPr>
      <t>-L</t>
    </r>
    <r>
      <rPr>
        <vertAlign val="subscript"/>
        <sz val="11"/>
        <color theme="1"/>
        <rFont val="Arial"/>
        <family val="2"/>
      </rPr>
      <t>AD</t>
    </r>
  </si>
  <si>
    <r>
      <t>L</t>
    </r>
    <r>
      <rPr>
        <vertAlign val="subscript"/>
        <sz val="11"/>
        <color theme="1"/>
        <rFont val="Arial"/>
        <family val="2"/>
      </rPr>
      <t>BC</t>
    </r>
    <r>
      <rPr>
        <sz val="11"/>
        <color theme="1"/>
        <rFont val="Arial"/>
        <family val="2"/>
      </rPr>
      <t>-L</t>
    </r>
    <r>
      <rPr>
        <vertAlign val="subscript"/>
        <sz val="11"/>
        <color theme="1"/>
        <rFont val="Arial"/>
        <family val="2"/>
      </rPr>
      <t>BD</t>
    </r>
  </si>
  <si>
    <t>El nivel tiene error de colimación</t>
  </si>
  <si>
    <t>Parte B</t>
  </si>
  <si>
    <t>Desde A</t>
  </si>
  <si>
    <t>Desde B</t>
  </si>
  <si>
    <r>
      <rPr>
        <sz val="11"/>
        <color theme="1"/>
        <rFont val="Symbol"/>
        <family val="1"/>
        <charset val="2"/>
      </rPr>
      <t>D</t>
    </r>
    <r>
      <rPr>
        <sz val="11"/>
        <color theme="1"/>
        <rFont val="Arial"/>
        <family val="2"/>
      </rPr>
      <t>H</t>
    </r>
    <r>
      <rPr>
        <vertAlign val="subscript"/>
        <sz val="11"/>
        <color theme="1"/>
        <rFont val="Arial"/>
        <family val="2"/>
      </rPr>
      <t>CD</t>
    </r>
    <r>
      <rPr>
        <sz val="11"/>
        <color theme="1"/>
        <rFont val="Arial"/>
        <family val="2"/>
      </rPr>
      <t xml:space="preserve"> = L</t>
    </r>
    <r>
      <rPr>
        <vertAlign val="subscript"/>
        <sz val="11"/>
        <color theme="1"/>
        <rFont val="Arial"/>
        <family val="2"/>
      </rPr>
      <t>AC +</t>
    </r>
    <r>
      <rPr>
        <sz val="11"/>
        <color theme="1"/>
        <rFont val="Arial"/>
        <family val="2"/>
      </rPr>
      <t>(d</t>
    </r>
    <r>
      <rPr>
        <vertAlign val="subscript"/>
        <sz val="11"/>
        <color theme="1"/>
        <rFont val="Arial"/>
        <family val="2"/>
      </rPr>
      <t>(A,C)</t>
    </r>
    <r>
      <rPr>
        <sz val="11"/>
        <color theme="1"/>
        <rFont val="Arial"/>
        <family val="2"/>
      </rPr>
      <t>*Tg</t>
    </r>
    <r>
      <rPr>
        <sz val="11"/>
        <color theme="1"/>
        <rFont val="Symbol"/>
        <family val="1"/>
        <charset val="2"/>
      </rPr>
      <t>e)</t>
    </r>
    <r>
      <rPr>
        <sz val="11"/>
        <color theme="1"/>
        <rFont val="Arial"/>
        <family val="2"/>
      </rPr>
      <t>-(L</t>
    </r>
    <r>
      <rPr>
        <vertAlign val="subscript"/>
        <sz val="11"/>
        <color theme="1"/>
        <rFont val="Arial"/>
        <family val="2"/>
      </rPr>
      <t>AD+</t>
    </r>
    <r>
      <rPr>
        <sz val="11"/>
        <color theme="1"/>
        <rFont val="Arial"/>
        <family val="2"/>
      </rPr>
      <t>(d</t>
    </r>
    <r>
      <rPr>
        <vertAlign val="subscript"/>
        <sz val="11"/>
        <color theme="1"/>
        <rFont val="Arial"/>
        <family val="2"/>
      </rPr>
      <t>(A,D)</t>
    </r>
    <r>
      <rPr>
        <sz val="11"/>
        <color theme="1"/>
        <rFont val="Arial"/>
        <family val="2"/>
      </rPr>
      <t>*Tg</t>
    </r>
    <r>
      <rPr>
        <sz val="11"/>
        <color theme="1"/>
        <rFont val="Symbol"/>
        <family val="1"/>
        <charset val="2"/>
      </rPr>
      <t>e</t>
    </r>
    <r>
      <rPr>
        <sz val="11"/>
        <color theme="1"/>
        <rFont val="Arial"/>
        <family val="2"/>
      </rPr>
      <t>))</t>
    </r>
  </si>
  <si>
    <r>
      <rPr>
        <sz val="11"/>
        <color theme="1"/>
        <rFont val="Symbol"/>
        <family val="1"/>
        <charset val="2"/>
      </rPr>
      <t>D</t>
    </r>
    <r>
      <rPr>
        <sz val="11"/>
        <color theme="1"/>
        <rFont val="Arial"/>
        <family val="2"/>
      </rPr>
      <t>H</t>
    </r>
    <r>
      <rPr>
        <vertAlign val="subscript"/>
        <sz val="11"/>
        <color theme="1"/>
        <rFont val="Arial"/>
        <family val="2"/>
      </rPr>
      <t>CD</t>
    </r>
    <r>
      <rPr>
        <sz val="11"/>
        <color theme="1"/>
        <rFont val="Arial"/>
        <family val="2"/>
      </rPr>
      <t xml:space="preserve"> = L</t>
    </r>
    <r>
      <rPr>
        <vertAlign val="subscript"/>
        <sz val="11"/>
        <color theme="1"/>
        <rFont val="Arial"/>
        <family val="2"/>
      </rPr>
      <t>BC +</t>
    </r>
    <r>
      <rPr>
        <sz val="11"/>
        <color theme="1"/>
        <rFont val="Arial"/>
        <family val="2"/>
      </rPr>
      <t>(d</t>
    </r>
    <r>
      <rPr>
        <vertAlign val="subscript"/>
        <sz val="11"/>
        <color theme="1"/>
        <rFont val="Arial"/>
        <family val="2"/>
      </rPr>
      <t>(B,C)</t>
    </r>
    <r>
      <rPr>
        <sz val="11"/>
        <color theme="1"/>
        <rFont val="Arial"/>
        <family val="2"/>
      </rPr>
      <t>*Tg</t>
    </r>
    <r>
      <rPr>
        <sz val="11"/>
        <color theme="1"/>
        <rFont val="Symbol"/>
        <family val="1"/>
        <charset val="2"/>
      </rPr>
      <t>e)</t>
    </r>
    <r>
      <rPr>
        <sz val="11"/>
        <color theme="1"/>
        <rFont val="Arial"/>
        <family val="2"/>
      </rPr>
      <t>-(L</t>
    </r>
    <r>
      <rPr>
        <vertAlign val="subscript"/>
        <sz val="11"/>
        <color theme="1"/>
        <rFont val="Arial"/>
        <family val="2"/>
      </rPr>
      <t>BD+</t>
    </r>
    <r>
      <rPr>
        <sz val="11"/>
        <color theme="1"/>
        <rFont val="Arial"/>
        <family val="2"/>
      </rPr>
      <t>(d</t>
    </r>
    <r>
      <rPr>
        <vertAlign val="subscript"/>
        <sz val="11"/>
        <color theme="1"/>
        <rFont val="Arial"/>
        <family val="2"/>
      </rPr>
      <t>(B,D)</t>
    </r>
    <r>
      <rPr>
        <sz val="11"/>
        <color theme="1"/>
        <rFont val="Arial"/>
        <family val="2"/>
      </rPr>
      <t>*Tg</t>
    </r>
    <r>
      <rPr>
        <sz val="11"/>
        <color theme="1"/>
        <rFont val="Symbol"/>
        <family val="1"/>
        <charset val="2"/>
      </rPr>
      <t>e</t>
    </r>
    <r>
      <rPr>
        <sz val="11"/>
        <color theme="1"/>
        <rFont val="Arial"/>
        <family val="2"/>
      </rPr>
      <t>))</t>
    </r>
  </si>
  <si>
    <r>
      <rPr>
        <sz val="11"/>
        <color theme="1"/>
        <rFont val="Symbol"/>
        <family val="1"/>
        <charset val="2"/>
      </rPr>
      <t>D</t>
    </r>
    <r>
      <rPr>
        <sz val="11"/>
        <color theme="1"/>
        <rFont val="Arial"/>
        <family val="2"/>
      </rPr>
      <t>H</t>
    </r>
    <r>
      <rPr>
        <vertAlign val="subscript"/>
        <sz val="11"/>
        <color theme="1"/>
        <rFont val="Arial"/>
        <family val="2"/>
      </rPr>
      <t>CD</t>
    </r>
    <r>
      <rPr>
        <sz val="11"/>
        <color theme="1"/>
        <rFont val="Arial"/>
        <family val="2"/>
      </rPr>
      <t xml:space="preserve"> = 1.847</t>
    </r>
    <r>
      <rPr>
        <vertAlign val="subscript"/>
        <sz val="11"/>
        <color theme="1"/>
        <rFont val="Arial"/>
        <family val="2"/>
      </rPr>
      <t xml:space="preserve"> +</t>
    </r>
    <r>
      <rPr>
        <sz val="11"/>
        <color theme="1"/>
        <rFont val="Arial"/>
        <family val="2"/>
      </rPr>
      <t>(20*Tg</t>
    </r>
    <r>
      <rPr>
        <sz val="11"/>
        <color theme="1"/>
        <rFont val="Symbol"/>
        <family val="1"/>
        <charset val="2"/>
      </rPr>
      <t>e)</t>
    </r>
    <r>
      <rPr>
        <sz val="11"/>
        <color theme="1"/>
        <rFont val="Arial"/>
        <family val="2"/>
      </rPr>
      <t>-(1.204</t>
    </r>
    <r>
      <rPr>
        <vertAlign val="subscript"/>
        <sz val="11"/>
        <color theme="1"/>
        <rFont val="Arial"/>
        <family val="2"/>
      </rPr>
      <t>+</t>
    </r>
    <r>
      <rPr>
        <sz val="11"/>
        <color theme="1"/>
        <rFont val="Arial"/>
        <family val="2"/>
      </rPr>
      <t>(70*Tg</t>
    </r>
    <r>
      <rPr>
        <sz val="11"/>
        <color theme="1"/>
        <rFont val="Symbol"/>
        <family val="1"/>
        <charset val="2"/>
      </rPr>
      <t>e</t>
    </r>
    <r>
      <rPr>
        <sz val="11"/>
        <color theme="1"/>
        <rFont val="Arial"/>
        <family val="2"/>
      </rPr>
      <t>))</t>
    </r>
  </si>
  <si>
    <r>
      <rPr>
        <sz val="11"/>
        <color theme="1"/>
        <rFont val="Symbol"/>
        <family val="1"/>
        <charset val="2"/>
      </rPr>
      <t>D</t>
    </r>
    <r>
      <rPr>
        <sz val="11"/>
        <color theme="1"/>
        <rFont val="Arial"/>
        <family val="2"/>
      </rPr>
      <t>H</t>
    </r>
    <r>
      <rPr>
        <vertAlign val="subscript"/>
        <sz val="11"/>
        <color theme="1"/>
        <rFont val="Arial"/>
        <family val="2"/>
      </rPr>
      <t>CD</t>
    </r>
    <r>
      <rPr>
        <sz val="11"/>
        <color theme="1"/>
        <rFont val="Arial"/>
        <family val="2"/>
      </rPr>
      <t xml:space="preserve"> = 1.562</t>
    </r>
    <r>
      <rPr>
        <vertAlign val="subscript"/>
        <sz val="11"/>
        <color theme="1"/>
        <rFont val="Arial"/>
        <family val="2"/>
      </rPr>
      <t xml:space="preserve"> +</t>
    </r>
    <r>
      <rPr>
        <sz val="11"/>
        <color theme="1"/>
        <rFont val="Arial"/>
        <family val="2"/>
      </rPr>
      <t>(65*Tg</t>
    </r>
    <r>
      <rPr>
        <sz val="11"/>
        <color theme="1"/>
        <rFont val="Symbol"/>
        <family val="1"/>
        <charset val="2"/>
      </rPr>
      <t>e)</t>
    </r>
    <r>
      <rPr>
        <sz val="11"/>
        <color theme="1"/>
        <rFont val="Arial"/>
        <family val="2"/>
      </rPr>
      <t>-(0.942</t>
    </r>
    <r>
      <rPr>
        <vertAlign val="subscript"/>
        <sz val="11"/>
        <color theme="1"/>
        <rFont val="Arial"/>
        <family val="2"/>
      </rPr>
      <t>+</t>
    </r>
    <r>
      <rPr>
        <sz val="11"/>
        <color theme="1"/>
        <rFont val="Arial"/>
        <family val="2"/>
      </rPr>
      <t>(17*Tg</t>
    </r>
    <r>
      <rPr>
        <sz val="11"/>
        <color theme="1"/>
        <rFont val="Symbol"/>
        <family val="1"/>
        <charset val="2"/>
      </rPr>
      <t>e</t>
    </r>
    <r>
      <rPr>
        <sz val="11"/>
        <color theme="1"/>
        <rFont val="Arial"/>
        <family val="2"/>
      </rPr>
      <t>))</t>
    </r>
  </si>
  <si>
    <t>Resto</t>
  </si>
  <si>
    <t>Despejo</t>
  </si>
  <si>
    <t>Entonces</t>
  </si>
  <si>
    <r>
      <t>L</t>
    </r>
    <r>
      <rPr>
        <vertAlign val="subscript"/>
        <sz val="11"/>
        <color theme="1"/>
        <rFont val="Arial"/>
        <family val="2"/>
      </rPr>
      <t>ADverdadera</t>
    </r>
    <r>
      <rPr>
        <sz val="11"/>
        <color theme="1"/>
        <rFont val="Arial"/>
        <family val="2"/>
      </rPr>
      <t>=L</t>
    </r>
    <r>
      <rPr>
        <vertAlign val="subscript"/>
        <sz val="11"/>
        <color theme="1"/>
        <rFont val="Arial"/>
        <family val="2"/>
      </rPr>
      <t>AD</t>
    </r>
    <r>
      <rPr>
        <sz val="11"/>
        <color theme="1"/>
        <rFont val="Arial"/>
        <family val="2"/>
      </rPr>
      <t xml:space="preserve"> +(d(A,D)*Tg</t>
    </r>
    <r>
      <rPr>
        <sz val="11"/>
        <color theme="1"/>
        <rFont val="Symbol"/>
        <family val="1"/>
        <charset val="2"/>
      </rPr>
      <t>e</t>
    </r>
    <r>
      <rPr>
        <sz val="11"/>
        <color theme="1"/>
        <rFont val="Arial"/>
        <family val="2"/>
      </rPr>
      <t>)</t>
    </r>
  </si>
  <si>
    <r>
      <t>L</t>
    </r>
    <r>
      <rPr>
        <vertAlign val="subscript"/>
        <sz val="11"/>
        <color theme="1"/>
        <rFont val="Arial"/>
        <family val="2"/>
      </rPr>
      <t>ACverdadera</t>
    </r>
    <r>
      <rPr>
        <sz val="11"/>
        <color theme="1"/>
        <rFont val="Arial"/>
        <family val="2"/>
      </rPr>
      <t>=L</t>
    </r>
    <r>
      <rPr>
        <vertAlign val="subscript"/>
        <sz val="11"/>
        <color theme="1"/>
        <rFont val="Arial"/>
        <family val="2"/>
      </rPr>
      <t>AC</t>
    </r>
    <r>
      <rPr>
        <sz val="11"/>
        <color theme="1"/>
        <rFont val="Arial"/>
        <family val="2"/>
      </rPr>
      <t xml:space="preserve"> +(d(A,C)*Tg</t>
    </r>
    <r>
      <rPr>
        <sz val="11"/>
        <color theme="1"/>
        <rFont val="Symbol"/>
        <family val="1"/>
        <charset val="2"/>
      </rPr>
      <t>e</t>
    </r>
    <r>
      <rPr>
        <sz val="11"/>
        <color theme="1"/>
        <rFont val="Arial"/>
        <family val="2"/>
      </rPr>
      <t>)</t>
    </r>
  </si>
  <si>
    <t>Parte C</t>
  </si>
  <si>
    <r>
      <t>L</t>
    </r>
    <r>
      <rPr>
        <vertAlign val="subscript"/>
        <sz val="11"/>
        <color theme="1"/>
        <rFont val="Arial"/>
        <family val="2"/>
      </rPr>
      <t>BCverdadera</t>
    </r>
    <r>
      <rPr>
        <sz val="11"/>
        <color theme="1"/>
        <rFont val="Arial"/>
        <family val="2"/>
      </rPr>
      <t>=L</t>
    </r>
    <r>
      <rPr>
        <vertAlign val="subscript"/>
        <sz val="11"/>
        <color theme="1"/>
        <rFont val="Arial"/>
        <family val="2"/>
      </rPr>
      <t>BC</t>
    </r>
    <r>
      <rPr>
        <sz val="11"/>
        <color theme="1"/>
        <rFont val="Arial"/>
        <family val="2"/>
      </rPr>
      <t xml:space="preserve"> +(d(B,C)*Tg</t>
    </r>
    <r>
      <rPr>
        <sz val="11"/>
        <color theme="1"/>
        <rFont val="Symbol"/>
        <family val="1"/>
        <charset val="2"/>
      </rPr>
      <t>e</t>
    </r>
    <r>
      <rPr>
        <sz val="11"/>
        <color theme="1"/>
        <rFont val="Arial"/>
        <family val="2"/>
      </rPr>
      <t>)</t>
    </r>
  </si>
  <si>
    <r>
      <t>L</t>
    </r>
    <r>
      <rPr>
        <vertAlign val="subscript"/>
        <sz val="11"/>
        <color theme="1"/>
        <rFont val="Arial"/>
        <family val="2"/>
      </rPr>
      <t>BDverdadera</t>
    </r>
    <r>
      <rPr>
        <sz val="11"/>
        <color theme="1"/>
        <rFont val="Arial"/>
        <family val="2"/>
      </rPr>
      <t>=L</t>
    </r>
    <r>
      <rPr>
        <vertAlign val="subscript"/>
        <sz val="11"/>
        <color theme="1"/>
        <rFont val="Arial"/>
        <family val="2"/>
      </rPr>
      <t>BD</t>
    </r>
    <r>
      <rPr>
        <sz val="11"/>
        <color theme="1"/>
        <rFont val="Arial"/>
        <family val="2"/>
      </rPr>
      <t xml:space="preserve"> +(d(B,D)*Tg</t>
    </r>
    <r>
      <rPr>
        <sz val="11"/>
        <color theme="1"/>
        <rFont val="Symbol"/>
        <family val="1"/>
        <charset val="2"/>
      </rPr>
      <t>e</t>
    </r>
    <r>
      <rPr>
        <sz val="11"/>
        <color theme="1"/>
        <rFont val="Arial"/>
        <family val="2"/>
      </rPr>
      <t>)</t>
    </r>
  </si>
  <si>
    <r>
      <rPr>
        <sz val="11"/>
        <color theme="1"/>
        <rFont val="Symbol"/>
        <family val="1"/>
        <charset val="2"/>
      </rPr>
      <t>D</t>
    </r>
    <r>
      <rPr>
        <sz val="11"/>
        <color theme="1"/>
        <rFont val="Arial"/>
        <family val="2"/>
      </rPr>
      <t>H</t>
    </r>
    <r>
      <rPr>
        <vertAlign val="subscript"/>
        <sz val="11"/>
        <color theme="1"/>
        <rFont val="Arial"/>
        <family val="2"/>
      </rPr>
      <t>CD</t>
    </r>
    <r>
      <rPr>
        <sz val="11"/>
        <color theme="1"/>
        <rFont val="Arial"/>
        <family val="2"/>
      </rPr>
      <t xml:space="preserve"> = 0.620</t>
    </r>
    <r>
      <rPr>
        <vertAlign val="subscript"/>
        <sz val="11"/>
        <color theme="1"/>
        <rFont val="Arial"/>
        <family val="2"/>
      </rPr>
      <t xml:space="preserve"> +</t>
    </r>
    <r>
      <rPr>
        <sz val="11"/>
        <color theme="1"/>
        <rFont val="Arial"/>
        <family val="2"/>
      </rPr>
      <t>(48*Tg</t>
    </r>
    <r>
      <rPr>
        <sz val="11"/>
        <color theme="1"/>
        <rFont val="Symbol"/>
        <family val="1"/>
        <charset val="2"/>
      </rPr>
      <t>e)</t>
    </r>
  </si>
  <si>
    <r>
      <rPr>
        <sz val="11"/>
        <color theme="1"/>
        <rFont val="Symbol"/>
        <family val="1"/>
        <charset val="2"/>
      </rPr>
      <t>D</t>
    </r>
    <r>
      <rPr>
        <sz val="11"/>
        <color theme="1"/>
        <rFont val="Arial"/>
        <family val="2"/>
      </rPr>
      <t>H</t>
    </r>
    <r>
      <rPr>
        <vertAlign val="subscript"/>
        <sz val="11"/>
        <color theme="1"/>
        <rFont val="Arial"/>
        <family val="2"/>
      </rPr>
      <t>CD</t>
    </r>
    <r>
      <rPr>
        <sz val="11"/>
        <color theme="1"/>
        <rFont val="Arial"/>
        <family val="2"/>
      </rPr>
      <t xml:space="preserve"> = 0.643</t>
    </r>
    <r>
      <rPr>
        <vertAlign val="subscript"/>
        <sz val="11"/>
        <color theme="1"/>
        <rFont val="Arial"/>
        <family val="2"/>
      </rPr>
      <t>-</t>
    </r>
    <r>
      <rPr>
        <sz val="11"/>
        <color theme="1"/>
        <rFont val="Arial"/>
        <family val="2"/>
      </rPr>
      <t>(50*Tg</t>
    </r>
    <r>
      <rPr>
        <sz val="11"/>
        <color theme="1"/>
        <rFont val="Symbol"/>
        <family val="1"/>
        <charset val="2"/>
      </rPr>
      <t>e</t>
    </r>
    <r>
      <rPr>
        <sz val="11"/>
        <color theme="1"/>
        <rFont val="Arial"/>
        <family val="2"/>
      </rPr>
      <t>)</t>
    </r>
  </si>
  <si>
    <r>
      <t>0=0.023 -98*Tg</t>
    </r>
    <r>
      <rPr>
        <sz val="11"/>
        <color theme="1"/>
        <rFont val="Symbol"/>
        <family val="1"/>
        <charset val="2"/>
      </rPr>
      <t xml:space="preserve">e </t>
    </r>
  </si>
  <si>
    <r>
      <t>98*Tg</t>
    </r>
    <r>
      <rPr>
        <sz val="11"/>
        <color theme="1"/>
        <rFont val="Symbol"/>
        <family val="1"/>
        <charset val="2"/>
      </rPr>
      <t>e</t>
    </r>
    <r>
      <rPr>
        <sz val="11"/>
        <color theme="1"/>
        <rFont val="Arial"/>
        <family val="2"/>
      </rPr>
      <t xml:space="preserve"> = 0.023</t>
    </r>
  </si>
  <si>
    <r>
      <rPr>
        <sz val="11"/>
        <color theme="1"/>
        <rFont val="Symbol"/>
        <family val="1"/>
        <charset val="2"/>
      </rPr>
      <t>e</t>
    </r>
    <r>
      <rPr>
        <sz val="11"/>
        <color theme="1"/>
        <rFont val="Arial"/>
        <family val="2"/>
      </rPr>
      <t xml:space="preserve"> = 0.84"</t>
    </r>
  </si>
  <si>
    <r>
      <t>Tg</t>
    </r>
    <r>
      <rPr>
        <sz val="11"/>
        <color theme="1"/>
        <rFont val="Symbol"/>
        <family val="1"/>
        <charset val="2"/>
      </rPr>
      <t>e</t>
    </r>
    <r>
      <rPr>
        <sz val="11"/>
        <color theme="1"/>
        <rFont val="Arial"/>
        <family val="2"/>
      </rPr>
      <t xml:space="preserve"> = 2.346938x 10</t>
    </r>
    <r>
      <rPr>
        <vertAlign val="superscript"/>
        <sz val="11"/>
        <color theme="1"/>
        <rFont val="Arial"/>
        <family val="2"/>
      </rPr>
      <t>-4</t>
    </r>
  </si>
  <si>
    <t>Parte D</t>
  </si>
  <si>
    <r>
      <rPr>
        <sz val="11"/>
        <color theme="1"/>
        <rFont val="Symbol"/>
        <family val="1"/>
        <charset val="2"/>
      </rPr>
      <t>D</t>
    </r>
    <r>
      <rPr>
        <sz val="11"/>
        <color theme="1"/>
        <rFont val="Arial"/>
        <family val="2"/>
      </rPr>
      <t>H</t>
    </r>
    <r>
      <rPr>
        <vertAlign val="subscript"/>
        <sz val="11"/>
        <color theme="1"/>
        <rFont val="Arial"/>
        <family val="2"/>
      </rPr>
      <t>CD</t>
    </r>
    <r>
      <rPr>
        <sz val="11"/>
        <color theme="1"/>
        <rFont val="Arial"/>
        <family val="2"/>
      </rPr>
      <t xml:space="preserve"> = L</t>
    </r>
    <r>
      <rPr>
        <vertAlign val="subscript"/>
        <sz val="11"/>
        <color theme="1"/>
        <rFont val="Arial"/>
        <family val="2"/>
      </rPr>
      <t>ACverdadera</t>
    </r>
    <r>
      <rPr>
        <sz val="11"/>
        <color theme="1"/>
        <rFont val="Arial"/>
        <family val="2"/>
      </rPr>
      <t xml:space="preserve"> - L</t>
    </r>
    <r>
      <rPr>
        <vertAlign val="subscript"/>
        <sz val="11"/>
        <color theme="1"/>
        <rFont val="Arial"/>
        <family val="2"/>
      </rPr>
      <t>ADverdadera</t>
    </r>
  </si>
  <si>
    <r>
      <rPr>
        <sz val="11"/>
        <color theme="1"/>
        <rFont val="Symbol"/>
        <family val="1"/>
        <charset val="2"/>
      </rPr>
      <t>D</t>
    </r>
    <r>
      <rPr>
        <sz val="11"/>
        <color theme="1"/>
        <rFont val="Arial"/>
        <family val="1"/>
        <charset val="2"/>
      </rPr>
      <t>H</t>
    </r>
    <r>
      <rPr>
        <vertAlign val="subscript"/>
        <sz val="11"/>
        <color theme="1"/>
        <rFont val="Arial"/>
        <family val="2"/>
      </rPr>
      <t>CD</t>
    </r>
    <r>
      <rPr>
        <sz val="11"/>
        <color theme="1"/>
        <rFont val="Arial"/>
        <family val="1"/>
        <charset val="2"/>
      </rPr>
      <t xml:space="preserve"> = L</t>
    </r>
    <r>
      <rPr>
        <vertAlign val="subscript"/>
        <sz val="11"/>
        <color theme="1"/>
        <rFont val="Arial"/>
        <family val="2"/>
      </rPr>
      <t>BCverdadera</t>
    </r>
    <r>
      <rPr>
        <sz val="11"/>
        <color theme="1"/>
        <rFont val="Arial"/>
        <family val="1"/>
        <charset val="2"/>
      </rPr>
      <t xml:space="preserve"> - L</t>
    </r>
    <r>
      <rPr>
        <vertAlign val="subscript"/>
        <sz val="11"/>
        <color theme="1"/>
        <rFont val="Arial"/>
        <family val="2"/>
      </rPr>
      <t>BDverdadera</t>
    </r>
  </si>
  <si>
    <t>Ejercicio 3</t>
  </si>
  <si>
    <t>Punto</t>
  </si>
  <si>
    <t>Distancias Parciales</t>
  </si>
  <si>
    <t>Distancias Acumuladas</t>
  </si>
  <si>
    <t>Lecturas</t>
  </si>
  <si>
    <t>Atrás</t>
  </si>
  <si>
    <t>Intermedia</t>
  </si>
  <si>
    <t>Adelante</t>
  </si>
  <si>
    <t>Plano Colimador</t>
  </si>
  <si>
    <t>Cotas</t>
  </si>
  <si>
    <t>M1</t>
  </si>
  <si>
    <r>
      <t>S</t>
    </r>
    <r>
      <rPr>
        <sz val="11"/>
        <color theme="1"/>
        <rFont val="Arial"/>
        <family val="2"/>
      </rPr>
      <t>Lecturas Atras</t>
    </r>
  </si>
  <si>
    <r>
      <t>S</t>
    </r>
    <r>
      <rPr>
        <sz val="11"/>
        <color theme="1"/>
        <rFont val="Arial"/>
        <family val="2"/>
      </rPr>
      <t>Lecturas Adelantes</t>
    </r>
  </si>
  <si>
    <t>Diferencia</t>
  </si>
  <si>
    <t>Error de Cierre</t>
  </si>
  <si>
    <t>Cotas Compensadas</t>
  </si>
  <si>
    <t>Correciones</t>
  </si>
  <si>
    <t>Tramo 1</t>
  </si>
  <si>
    <t>Tramo 2</t>
  </si>
  <si>
    <t>Tramo 3</t>
  </si>
  <si>
    <t>-290/830*0.008</t>
  </si>
  <si>
    <t>-530/830*0.008</t>
  </si>
  <si>
    <t>-830/830*0.008</t>
  </si>
  <si>
    <t xml:space="preserv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</si>
</sst>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9">
    <font>
      <sz val="11"/>
      <color theme="1"/>
      <name val="Arial"/>
      <family val="2"/>
    </font>
    <font>
      <sz val="8"/>
      <name val="Arial"/>
      <family val="2"/>
    </font>
    <font>
      <sz val="10"/>
      <color theme="1"/>
      <name val="Arial"/>
      <family val="2"/>
    </font>
    <font>
      <sz val="12"/>
      <color theme="1"/>
      <name val="Arial"/>
      <family val="2"/>
    </font>
    <font>
      <sz val="11"/>
      <color theme="1"/>
      <name val="Symbol"/>
      <family val="1"/>
      <charset val="2"/>
    </font>
    <font>
      <sz val="11"/>
      <color theme="1"/>
      <name val="Arial"/>
      <family val="1"/>
      <charset val="2"/>
    </font>
    <font>
      <vertAlign val="subscript"/>
      <sz val="11"/>
      <color theme="1"/>
      <name val="Arial"/>
      <family val="2"/>
    </font>
    <font>
      <vertAlign val="superscript"/>
      <sz val="11"/>
      <color theme="1"/>
      <name val="Arial"/>
      <family val="2"/>
    </font>
    <font>
      <sz val="14"/>
      <color theme="1"/>
      <name val="Arial"/>
      <family val="2"/>
    </font>
  </fonts>
  <fills count="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style="thin">
        <color indexed="64"/>
      </bottom>
      <diagonal/>
    </border>
  </borders>
  <cellStyleXfs count="1">
    <xf numFmtId="0" fontId="0" fillId="0" borderId="0"/>
  </cellStyleXfs>
  <cellXfs count="179">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2" borderId="2" xfId="0" applyFill="1" applyBorder="1" applyAlignment="1">
      <alignment horizontal="center" vertical="center"/>
    </xf>
    <xf numFmtId="0" fontId="0" fillId="0" borderId="0" xfId="0" applyAlignment="1">
      <alignment vertical="center"/>
    </xf>
    <xf numFmtId="0" fontId="3" fillId="2" borderId="24" xfId="0" applyFont="1" applyFill="1" applyBorder="1" applyAlignment="1">
      <alignment horizontal="center" vertical="center"/>
    </xf>
    <xf numFmtId="0" fontId="0" fillId="0" borderId="2" xfId="0" applyBorder="1" applyAlignment="1">
      <alignment horizontal="center" vertical="center" wrapText="1"/>
    </xf>
    <xf numFmtId="2" fontId="0" fillId="0" borderId="1" xfId="0" applyNumberFormat="1" applyBorder="1" applyAlignment="1">
      <alignment horizontal="center" vertical="center"/>
    </xf>
    <xf numFmtId="2" fontId="0" fillId="0" borderId="6" xfId="0" applyNumberFormat="1" applyBorder="1" applyAlignment="1">
      <alignment horizontal="center" vertical="center"/>
    </xf>
    <xf numFmtId="2" fontId="0" fillId="0" borderId="8" xfId="0" applyNumberFormat="1" applyBorder="1" applyAlignment="1">
      <alignment horizontal="center" vertical="center"/>
    </xf>
    <xf numFmtId="2" fontId="0" fillId="0" borderId="10" xfId="0" applyNumberFormat="1" applyBorder="1" applyAlignment="1">
      <alignment horizontal="center" vertical="center"/>
    </xf>
    <xf numFmtId="0" fontId="0" fillId="0" borderId="29" xfId="0" applyBorder="1" applyAlignment="1">
      <alignment horizontal="center" vertical="center"/>
    </xf>
    <xf numFmtId="0" fontId="0" fillId="2" borderId="30" xfId="0" applyFill="1" applyBorder="1" applyAlignment="1">
      <alignment horizontal="center" vertical="center"/>
    </xf>
    <xf numFmtId="0" fontId="0" fillId="2" borderId="32" xfId="0" applyFill="1"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164" fontId="0" fillId="0" borderId="0" xfId="0" applyNumberFormat="1" applyAlignment="1">
      <alignment horizontal="center" vertical="center"/>
    </xf>
    <xf numFmtId="164" fontId="0" fillId="0" borderId="7" xfId="0" applyNumberFormat="1" applyBorder="1" applyAlignment="1">
      <alignment horizontal="center" vertical="center"/>
    </xf>
    <xf numFmtId="0" fontId="0" fillId="0" borderId="28" xfId="0" applyBorder="1" applyAlignment="1">
      <alignment horizontal="center" vertical="center"/>
    </xf>
    <xf numFmtId="0" fontId="0" fillId="2" borderId="31" xfId="0" applyFill="1" applyBorder="1" applyAlignment="1">
      <alignment horizontal="center" vertical="center"/>
    </xf>
    <xf numFmtId="0" fontId="0" fillId="2" borderId="40" xfId="0" applyFill="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7"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41" xfId="0" applyBorder="1" applyAlignment="1">
      <alignment horizontal="center" vertical="center"/>
    </xf>
    <xf numFmtId="0" fontId="0" fillId="2" borderId="1" xfId="0" applyFill="1" applyBorder="1" applyAlignment="1">
      <alignment horizontal="center" vertical="center"/>
    </xf>
    <xf numFmtId="0" fontId="0" fillId="2" borderId="33" xfId="0" applyFill="1" applyBorder="1" applyAlignment="1">
      <alignment horizontal="center" vertical="center"/>
    </xf>
    <xf numFmtId="2" fontId="0" fillId="0" borderId="42" xfId="0" applyNumberFormat="1" applyBorder="1" applyAlignment="1">
      <alignment horizontal="center" vertical="center"/>
    </xf>
    <xf numFmtId="2" fontId="0" fillId="0" borderId="43" xfId="0" applyNumberFormat="1" applyBorder="1" applyAlignment="1">
      <alignment horizontal="center" vertical="center"/>
    </xf>
    <xf numFmtId="2" fontId="0" fillId="0" borderId="41" xfId="0" applyNumberFormat="1" applyBorder="1" applyAlignment="1">
      <alignment horizontal="center" vertical="center"/>
    </xf>
    <xf numFmtId="2" fontId="0" fillId="0" borderId="36" xfId="0" applyNumberFormat="1" applyBorder="1" applyAlignment="1">
      <alignment horizontal="center" vertical="center"/>
    </xf>
    <xf numFmtId="2" fontId="0" fillId="0" borderId="38" xfId="0" applyNumberFormat="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2" fontId="0" fillId="0" borderId="37" xfId="0" applyNumberFormat="1" applyBorder="1" applyAlignment="1">
      <alignment horizontal="center" vertical="center"/>
    </xf>
    <xf numFmtId="0" fontId="0" fillId="0" borderId="45" xfId="0" applyBorder="1" applyAlignment="1">
      <alignment horizontal="center" vertical="center"/>
    </xf>
    <xf numFmtId="164" fontId="0" fillId="0" borderId="43" xfId="0" applyNumberForma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48" xfId="0" applyBorder="1" applyAlignment="1">
      <alignment horizontal="center" vertical="center"/>
    </xf>
    <xf numFmtId="165" fontId="0" fillId="0" borderId="0" xfId="0" applyNumberFormat="1" applyAlignment="1">
      <alignment horizontal="center" vertical="center"/>
    </xf>
    <xf numFmtId="164" fontId="0" fillId="3" borderId="16" xfId="0" applyNumberFormat="1" applyFill="1" applyBorder="1" applyAlignment="1">
      <alignment horizontal="center" vertical="center"/>
    </xf>
    <xf numFmtId="164" fontId="0" fillId="3" borderId="35" xfId="0" applyNumberFormat="1" applyFill="1" applyBorder="1" applyAlignment="1">
      <alignment horizontal="center" vertical="center"/>
    </xf>
    <xf numFmtId="164" fontId="5" fillId="3" borderId="5" xfId="0" applyNumberFormat="1" applyFont="1" applyFill="1" applyBorder="1" applyAlignment="1">
      <alignment horizontal="center" vertical="center"/>
    </xf>
    <xf numFmtId="164" fontId="5" fillId="3" borderId="10" xfId="0" applyNumberFormat="1" applyFont="1" applyFill="1" applyBorder="1" applyAlignment="1">
      <alignment horizontal="center" vertical="center"/>
    </xf>
    <xf numFmtId="2" fontId="0" fillId="0" borderId="3" xfId="0" applyNumberFormat="1" applyBorder="1" applyAlignment="1">
      <alignment horizontal="center" vertical="center"/>
    </xf>
    <xf numFmtId="2" fontId="0" fillId="0" borderId="5" xfId="0" applyNumberFormat="1" applyBorder="1" applyAlignment="1">
      <alignment horizontal="center" vertical="center"/>
    </xf>
    <xf numFmtId="2" fontId="0" fillId="0" borderId="7" xfId="0" applyNumberFormat="1" applyBorder="1" applyAlignment="1">
      <alignment horizontal="center" vertical="center"/>
    </xf>
    <xf numFmtId="0" fontId="0" fillId="3" borderId="12" xfId="0" applyFill="1" applyBorder="1" applyAlignment="1">
      <alignment horizontal="center" vertical="center"/>
    </xf>
    <xf numFmtId="2" fontId="0" fillId="3" borderId="6" xfId="0" applyNumberFormat="1" applyFill="1" applyBorder="1" applyAlignment="1">
      <alignment horizontal="center" vertical="center"/>
    </xf>
    <xf numFmtId="2" fontId="0" fillId="3" borderId="7" xfId="0" applyNumberFormat="1" applyFill="1" applyBorder="1" applyAlignment="1">
      <alignment horizontal="center" vertical="center"/>
    </xf>
    <xf numFmtId="0" fontId="0" fillId="3" borderId="37" xfId="0" applyFill="1" applyBorder="1" applyAlignment="1">
      <alignment horizontal="center" vertical="center"/>
    </xf>
    <xf numFmtId="0" fontId="0" fillId="3" borderId="1" xfId="0" applyFill="1" applyBorder="1" applyAlignment="1">
      <alignment horizontal="center" vertical="center"/>
    </xf>
    <xf numFmtId="0" fontId="0" fillId="3" borderId="42" xfId="0" applyFill="1" applyBorder="1" applyAlignment="1">
      <alignment horizontal="center" vertical="center"/>
    </xf>
    <xf numFmtId="0" fontId="0" fillId="2" borderId="12" xfId="0" applyFill="1" applyBorder="1" applyAlignment="1">
      <alignment horizontal="center" vertical="center"/>
    </xf>
    <xf numFmtId="2" fontId="0" fillId="2" borderId="6" xfId="0" applyNumberFormat="1" applyFill="1" applyBorder="1" applyAlignment="1">
      <alignment horizontal="center" vertical="center"/>
    </xf>
    <xf numFmtId="2" fontId="0" fillId="2" borderId="7" xfId="0" applyNumberFormat="1" applyFill="1" applyBorder="1" applyAlignment="1">
      <alignment horizontal="center" vertical="center"/>
    </xf>
    <xf numFmtId="0" fontId="0" fillId="2" borderId="37" xfId="0" applyFill="1" applyBorder="1" applyAlignment="1">
      <alignment horizontal="center" vertical="center"/>
    </xf>
    <xf numFmtId="0" fontId="0" fillId="2" borderId="42" xfId="0" applyFill="1" applyBorder="1" applyAlignment="1">
      <alignment horizontal="center" vertical="center"/>
    </xf>
    <xf numFmtId="164" fontId="0" fillId="0" borderId="3" xfId="0" applyNumberFormat="1" applyBorder="1" applyAlignment="1">
      <alignment horizontal="center" vertical="center"/>
    </xf>
    <xf numFmtId="164" fontId="0" fillId="0" borderId="5" xfId="0" applyNumberFormat="1" applyBorder="1" applyAlignment="1">
      <alignment horizontal="center" vertical="center"/>
    </xf>
    <xf numFmtId="164" fontId="0" fillId="0" borderId="6" xfId="0" applyNumberFormat="1" applyBorder="1" applyAlignment="1">
      <alignment horizontal="center" vertical="center"/>
    </xf>
    <xf numFmtId="164" fontId="0" fillId="3" borderId="6" xfId="0" applyNumberFormat="1" applyFill="1" applyBorder="1" applyAlignment="1">
      <alignment horizontal="center" vertical="center"/>
    </xf>
    <xf numFmtId="164" fontId="0" fillId="3" borderId="7" xfId="0" applyNumberFormat="1" applyFill="1" applyBorder="1" applyAlignment="1">
      <alignment horizontal="center" vertical="center"/>
    </xf>
    <xf numFmtId="164" fontId="0" fillId="2" borderId="6" xfId="0" applyNumberFormat="1" applyFill="1" applyBorder="1" applyAlignment="1">
      <alignment horizontal="center" vertical="center"/>
    </xf>
    <xf numFmtId="164" fontId="0" fillId="2" borderId="7" xfId="0" applyNumberFormat="1" applyFill="1" applyBorder="1" applyAlignment="1">
      <alignment horizontal="center" vertical="center"/>
    </xf>
    <xf numFmtId="164" fontId="0" fillId="0" borderId="8" xfId="0" applyNumberFormat="1" applyBorder="1" applyAlignment="1">
      <alignment horizontal="center" vertical="center"/>
    </xf>
    <xf numFmtId="164" fontId="0" fillId="0" borderId="10" xfId="0" applyNumberFormat="1" applyBorder="1" applyAlignment="1">
      <alignment horizontal="center" vertical="center"/>
    </xf>
    <xf numFmtId="0" fontId="4" fillId="4" borderId="30" xfId="0" applyFont="1" applyFill="1" applyBorder="1" applyAlignment="1">
      <alignment horizontal="center" vertical="center" wrapText="1"/>
    </xf>
    <xf numFmtId="0" fontId="0" fillId="4" borderId="31" xfId="0" applyFill="1" applyBorder="1" applyAlignment="1">
      <alignment horizontal="center" vertical="center"/>
    </xf>
    <xf numFmtId="0" fontId="4" fillId="4" borderId="31" xfId="0" applyFont="1" applyFill="1" applyBorder="1" applyAlignment="1">
      <alignment horizontal="center" vertical="center" wrapText="1"/>
    </xf>
    <xf numFmtId="0" fontId="0" fillId="4" borderId="32" xfId="0" applyFill="1" applyBorder="1" applyAlignment="1">
      <alignment horizontal="center" vertical="center"/>
    </xf>
    <xf numFmtId="0" fontId="0" fillId="4" borderId="30" xfId="0" applyFill="1" applyBorder="1" applyAlignment="1">
      <alignment horizontal="center" vertical="center" wrapText="1"/>
    </xf>
    <xf numFmtId="0" fontId="0" fillId="2" borderId="56" xfId="0" applyFill="1" applyBorder="1" applyAlignment="1">
      <alignment horizontal="center" vertical="center"/>
    </xf>
    <xf numFmtId="0" fontId="0" fillId="2" borderId="54" xfId="0" applyFill="1" applyBorder="1" applyAlignment="1">
      <alignment horizontal="center" vertical="center"/>
    </xf>
    <xf numFmtId="0" fontId="0" fillId="2" borderId="57" xfId="0" applyFill="1" applyBorder="1" applyAlignment="1">
      <alignment horizontal="center" vertical="center"/>
    </xf>
    <xf numFmtId="0" fontId="0" fillId="0" borderId="46" xfId="0" applyBorder="1" applyAlignment="1">
      <alignment horizontal="center" vertical="center"/>
    </xf>
    <xf numFmtId="0" fontId="8" fillId="4" borderId="2" xfId="0" applyFont="1" applyFill="1" applyBorder="1" applyAlignment="1">
      <alignment horizontal="center" vertical="center" wrapText="1"/>
    </xf>
    <xf numFmtId="2" fontId="0" fillId="0" borderId="48" xfId="0" applyNumberFormat="1" applyBorder="1" applyAlignment="1">
      <alignment horizontal="center" vertical="center"/>
    </xf>
    <xf numFmtId="2" fontId="0" fillId="0" borderId="0" xfId="0" applyNumberFormat="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164" fontId="0" fillId="0" borderId="60" xfId="0" applyNumberFormat="1" applyBorder="1" applyAlignment="1">
      <alignment horizontal="center" vertical="center"/>
    </xf>
    <xf numFmtId="0" fontId="0" fillId="0" borderId="61" xfId="0" applyBorder="1" applyAlignment="1">
      <alignment horizontal="center" vertical="center"/>
    </xf>
    <xf numFmtId="164" fontId="0" fillId="0" borderId="19" xfId="0" applyNumberFormat="1" applyBorder="1" applyAlignment="1">
      <alignment horizontal="center" vertical="center"/>
    </xf>
    <xf numFmtId="164" fontId="0" fillId="0" borderId="17" xfId="0" applyNumberFormat="1" applyBorder="1" applyAlignment="1">
      <alignment horizontal="center" vertical="center"/>
    </xf>
    <xf numFmtId="164" fontId="0" fillId="0" borderId="18" xfId="0" applyNumberFormat="1" applyBorder="1" applyAlignment="1">
      <alignment horizontal="center" vertical="center"/>
    </xf>
    <xf numFmtId="164" fontId="0" fillId="0" borderId="12" xfId="0" applyNumberFormat="1" applyBorder="1" applyAlignment="1">
      <alignment horizontal="center" vertical="center"/>
    </xf>
    <xf numFmtId="164" fontId="0" fillId="0" borderId="13" xfId="0" applyNumberFormat="1" applyBorder="1" applyAlignment="1">
      <alignment horizontal="center" vertical="center"/>
    </xf>
    <xf numFmtId="49" fontId="0" fillId="0" borderId="1" xfId="0" applyNumberFormat="1" applyBorder="1" applyAlignment="1">
      <alignment horizontal="center" vertical="center"/>
    </xf>
    <xf numFmtId="49" fontId="0" fillId="0" borderId="4" xfId="0" applyNumberFormat="1" applyBorder="1" applyAlignment="1">
      <alignment horizontal="center" vertical="center"/>
    </xf>
    <xf numFmtId="49" fontId="0" fillId="0" borderId="9" xfId="0" applyNumberFormat="1" applyBorder="1" applyAlignment="1">
      <alignment horizontal="center" vertical="center"/>
    </xf>
    <xf numFmtId="0" fontId="0" fillId="2" borderId="16" xfId="0" applyFill="1" applyBorder="1" applyAlignment="1">
      <alignment horizontal="center" vertical="center" textRotation="180"/>
    </xf>
    <xf numFmtId="0" fontId="0" fillId="2" borderId="17" xfId="0" applyFill="1" applyBorder="1" applyAlignment="1">
      <alignment horizontal="center" vertical="center" textRotation="180"/>
    </xf>
    <xf numFmtId="0" fontId="0" fillId="2" borderId="18" xfId="0" applyFill="1" applyBorder="1" applyAlignment="1">
      <alignment horizontal="center" vertical="center" textRotation="180"/>
    </xf>
    <xf numFmtId="0" fontId="3" fillId="2" borderId="24" xfId="0" applyFont="1" applyFill="1" applyBorder="1" applyAlignment="1">
      <alignment horizontal="center" vertical="center" textRotation="180"/>
    </xf>
    <xf numFmtId="0" fontId="3" fillId="2" borderId="34" xfId="0" applyFont="1" applyFill="1" applyBorder="1" applyAlignment="1">
      <alignment horizontal="center" vertical="center" textRotation="180"/>
    </xf>
    <xf numFmtId="0" fontId="3" fillId="2" borderId="35" xfId="0" applyFont="1" applyFill="1" applyBorder="1" applyAlignment="1">
      <alignment horizontal="center" vertical="center" textRotation="180"/>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5" fillId="0" borderId="4"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38" xfId="0" applyFont="1" applyBorder="1" applyAlignment="1">
      <alignment horizontal="center" vertical="center"/>
    </xf>
    <xf numFmtId="0" fontId="0" fillId="0" borderId="25" xfId="0" applyBorder="1" applyAlignment="1">
      <alignment horizontal="center" vertical="center"/>
    </xf>
    <xf numFmtId="0" fontId="0" fillId="0" borderId="48"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5" fillId="0" borderId="11" xfId="0" applyFont="1" applyBorder="1" applyAlignment="1">
      <alignment horizontal="center" vertical="center"/>
    </xf>
    <xf numFmtId="0" fontId="5" fillId="0" borderId="47" xfId="0" applyFont="1" applyBorder="1" applyAlignment="1">
      <alignment horizontal="center" vertical="center"/>
    </xf>
    <xf numFmtId="0" fontId="5" fillId="0" borderId="14"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0" fillId="0" borderId="52" xfId="0" applyBorder="1" applyAlignment="1">
      <alignment horizontal="center" vertical="center"/>
    </xf>
    <xf numFmtId="0" fontId="5" fillId="3" borderId="50" xfId="0" applyFont="1" applyFill="1" applyBorder="1" applyAlignment="1">
      <alignment horizontal="center" vertical="center"/>
    </xf>
    <xf numFmtId="0" fontId="5" fillId="3" borderId="51" xfId="0" applyFont="1" applyFill="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0" fillId="2" borderId="20" xfId="0" applyFill="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3" borderId="3" xfId="0" applyFill="1" applyBorder="1" applyAlignment="1">
      <alignment horizontal="center" vertical="center" wrapText="1"/>
    </xf>
    <xf numFmtId="0" fontId="0" fillId="3" borderId="5" xfId="0" applyFill="1" applyBorder="1" applyAlignment="1">
      <alignment horizontal="center" vertical="center" wrapText="1"/>
    </xf>
    <xf numFmtId="0" fontId="0" fillId="3" borderId="8" xfId="0" applyFill="1" applyBorder="1" applyAlignment="1">
      <alignment horizontal="center" vertical="center" wrapText="1"/>
    </xf>
    <xf numFmtId="0" fontId="0" fillId="3" borderId="10" xfId="0" applyFill="1" applyBorder="1" applyAlignment="1">
      <alignment horizontal="center" vertical="center" wrapText="1"/>
    </xf>
    <xf numFmtId="0" fontId="2" fillId="0" borderId="37"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3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3" fillId="2" borderId="25"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6" xfId="0" applyFont="1" applyFill="1" applyBorder="1" applyAlignment="1">
      <alignment horizontal="center" vertical="center"/>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2" fillId="0" borderId="36"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0" fillId="2" borderId="16"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1" xfId="0" applyFill="1" applyBorder="1" applyAlignment="1">
      <alignment horizontal="center" vertical="center"/>
    </xf>
    <xf numFmtId="0" fontId="0" fillId="2" borderId="55" xfId="0" applyFill="1" applyBorder="1" applyAlignment="1">
      <alignment horizontal="center" vertical="center"/>
    </xf>
    <xf numFmtId="0" fontId="0" fillId="2" borderId="3" xfId="0" applyFill="1" applyBorder="1" applyAlignment="1">
      <alignment horizontal="center" vertical="center" wrapText="1"/>
    </xf>
    <xf numFmtId="0" fontId="0" fillId="2" borderId="53" xfId="0" applyFill="1" applyBorder="1" applyAlignment="1">
      <alignment horizontal="center" vertical="center" wrapText="1"/>
    </xf>
    <xf numFmtId="0" fontId="0" fillId="2" borderId="5" xfId="0" applyFill="1" applyBorder="1" applyAlignment="1">
      <alignment horizontal="center" vertical="center" wrapText="1"/>
    </xf>
    <xf numFmtId="0" fontId="0" fillId="2" borderId="49" xfId="0" applyFill="1" applyBorder="1" applyAlignment="1">
      <alignment horizontal="center" vertical="center" wrapText="1"/>
    </xf>
    <xf numFmtId="0" fontId="0" fillId="2" borderId="39" xfId="0" applyFill="1" applyBorder="1" applyAlignment="1">
      <alignment horizontal="center" vertical="center"/>
    </xf>
    <xf numFmtId="0" fontId="0" fillId="2" borderId="4" xfId="0" applyFill="1" applyBorder="1" applyAlignment="1">
      <alignment horizontal="center" vertical="center"/>
    </xf>
    <xf numFmtId="0" fontId="0" fillId="2" borderId="45" xfId="0" applyFill="1" applyBorder="1" applyAlignment="1">
      <alignment horizontal="center" vertical="center"/>
    </xf>
    <xf numFmtId="0" fontId="0" fillId="2" borderId="5" xfId="0" applyFill="1" applyBorder="1" applyAlignment="1">
      <alignment horizontal="center" vertical="center"/>
    </xf>
    <xf numFmtId="0" fontId="0" fillId="2" borderId="49"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12</xdr:row>
      <xdr:rowOff>0</xdr:rowOff>
    </xdr:from>
    <xdr:to>
      <xdr:col>8</xdr:col>
      <xdr:colOff>182001</xdr:colOff>
      <xdr:row>18</xdr:row>
      <xdr:rowOff>162211</xdr:rowOff>
    </xdr:to>
    <xdr:pic>
      <xdr:nvPicPr>
        <xdr:cNvPr id="2" name="Imagen 1">
          <a:extLst>
            <a:ext uri="{FF2B5EF4-FFF2-40B4-BE49-F238E27FC236}">
              <a16:creationId xmlns:a16="http://schemas.microsoft.com/office/drawing/2014/main" id="{9D67A3FD-7C44-F67A-B773-658102E1BD15}"/>
            </a:ext>
          </a:extLst>
        </xdr:cNvPr>
        <xdr:cNvPicPr>
          <a:picLocks noChangeAspect="1"/>
        </xdr:cNvPicPr>
      </xdr:nvPicPr>
      <xdr:blipFill>
        <a:blip xmlns:r="http://schemas.openxmlformats.org/officeDocument/2006/relationships" r:embed="rId1"/>
        <a:stretch>
          <a:fillRect/>
        </a:stretch>
      </xdr:blipFill>
      <xdr:spPr>
        <a:xfrm>
          <a:off x="428625" y="3257550"/>
          <a:ext cx="7354326" cy="20481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1</xdr:row>
      <xdr:rowOff>152400</xdr:rowOff>
    </xdr:from>
    <xdr:to>
      <xdr:col>4</xdr:col>
      <xdr:colOff>648236</xdr:colOff>
      <xdr:row>10</xdr:row>
      <xdr:rowOff>114691</xdr:rowOff>
    </xdr:to>
    <xdr:pic>
      <xdr:nvPicPr>
        <xdr:cNvPr id="2" name="Imagen 1">
          <a:extLst>
            <a:ext uri="{FF2B5EF4-FFF2-40B4-BE49-F238E27FC236}">
              <a16:creationId xmlns:a16="http://schemas.microsoft.com/office/drawing/2014/main" id="{618F5FE0-2CC4-EBA9-0050-F56EE8C952A1}"/>
            </a:ext>
          </a:extLst>
        </xdr:cNvPr>
        <xdr:cNvPicPr>
          <a:picLocks noChangeAspect="1"/>
        </xdr:cNvPicPr>
      </xdr:nvPicPr>
      <xdr:blipFill>
        <a:blip xmlns:r="http://schemas.openxmlformats.org/officeDocument/2006/relationships" r:embed="rId1"/>
        <a:stretch>
          <a:fillRect/>
        </a:stretch>
      </xdr:blipFill>
      <xdr:spPr>
        <a:xfrm>
          <a:off x="990600" y="152400"/>
          <a:ext cx="3848637" cy="2791215"/>
        </a:xfrm>
        <a:prstGeom prst="rect">
          <a:avLst/>
        </a:prstGeom>
        <a:ln>
          <a:solidFill>
            <a:schemeClr val="accent1"/>
          </a:solidFill>
        </a:ln>
        <a:effectLst>
          <a:softEdge rad="12700"/>
        </a:effectLst>
      </xdr:spPr>
    </xdr:pic>
    <xdr:clientData/>
  </xdr:twoCellAnchor>
  <xdr:twoCellAnchor editAs="oneCell">
    <xdr:from>
      <xdr:col>5</xdr:col>
      <xdr:colOff>9525</xdr:colOff>
      <xdr:row>1</xdr:row>
      <xdr:rowOff>171450</xdr:rowOff>
    </xdr:from>
    <xdr:to>
      <xdr:col>8</xdr:col>
      <xdr:colOff>762456</xdr:colOff>
      <xdr:row>9</xdr:row>
      <xdr:rowOff>286117</xdr:rowOff>
    </xdr:to>
    <xdr:pic>
      <xdr:nvPicPr>
        <xdr:cNvPr id="3" name="Imagen 2">
          <a:extLst>
            <a:ext uri="{FF2B5EF4-FFF2-40B4-BE49-F238E27FC236}">
              <a16:creationId xmlns:a16="http://schemas.microsoft.com/office/drawing/2014/main" id="{6BEC470D-162E-5C0C-6536-53330E06FFDD}"/>
            </a:ext>
          </a:extLst>
        </xdr:cNvPr>
        <xdr:cNvPicPr>
          <a:picLocks noChangeAspect="1"/>
        </xdr:cNvPicPr>
      </xdr:nvPicPr>
      <xdr:blipFill>
        <a:blip xmlns:r="http://schemas.openxmlformats.org/officeDocument/2006/relationships" r:embed="rId2"/>
        <a:stretch>
          <a:fillRect/>
        </a:stretch>
      </xdr:blipFill>
      <xdr:spPr>
        <a:xfrm>
          <a:off x="5038725" y="171450"/>
          <a:ext cx="3267531" cy="2629267"/>
        </a:xfrm>
        <a:prstGeom prst="rect">
          <a:avLst/>
        </a:prstGeom>
        <a:solidFill>
          <a:schemeClr val="accent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821635</xdr:colOff>
      <xdr:row>1</xdr:row>
      <xdr:rowOff>295275</xdr:rowOff>
    </xdr:from>
    <xdr:to>
      <xdr:col>15</xdr:col>
      <xdr:colOff>36201</xdr:colOff>
      <xdr:row>4</xdr:row>
      <xdr:rowOff>257328</xdr:rowOff>
    </xdr:to>
    <xdr:pic>
      <xdr:nvPicPr>
        <xdr:cNvPr id="2" name="Imagen 1">
          <a:extLst>
            <a:ext uri="{FF2B5EF4-FFF2-40B4-BE49-F238E27FC236}">
              <a16:creationId xmlns:a16="http://schemas.microsoft.com/office/drawing/2014/main" id="{7DDBF6D6-F46A-D07D-0731-2FFF8B4F44DA}"/>
            </a:ext>
          </a:extLst>
        </xdr:cNvPr>
        <xdr:cNvPicPr>
          <a:picLocks noChangeAspect="1"/>
        </xdr:cNvPicPr>
      </xdr:nvPicPr>
      <xdr:blipFill>
        <a:blip xmlns:r="http://schemas.openxmlformats.org/officeDocument/2006/relationships" r:embed="rId1"/>
        <a:stretch>
          <a:fillRect/>
        </a:stretch>
      </xdr:blipFill>
      <xdr:spPr>
        <a:xfrm>
          <a:off x="10870510" y="609600"/>
          <a:ext cx="3462716" cy="905028"/>
        </a:xfrm>
        <a:prstGeom prst="rect">
          <a:avLst/>
        </a:prstGeom>
      </xdr:spPr>
    </xdr:pic>
    <xdr:clientData/>
  </xdr:twoCellAnchor>
  <xdr:twoCellAnchor editAs="oneCell">
    <xdr:from>
      <xdr:col>1</xdr:col>
      <xdr:colOff>0</xdr:colOff>
      <xdr:row>16</xdr:row>
      <xdr:rowOff>0</xdr:rowOff>
    </xdr:from>
    <xdr:to>
      <xdr:col>10</xdr:col>
      <xdr:colOff>887083</xdr:colOff>
      <xdr:row>36</xdr:row>
      <xdr:rowOff>48509</xdr:rowOff>
    </xdr:to>
    <xdr:pic>
      <xdr:nvPicPr>
        <xdr:cNvPr id="4" name="Imagen 3">
          <a:extLst>
            <a:ext uri="{FF2B5EF4-FFF2-40B4-BE49-F238E27FC236}">
              <a16:creationId xmlns:a16="http://schemas.microsoft.com/office/drawing/2014/main" id="{5686A743-278C-EABB-90FE-CB2D1B50B239}"/>
            </a:ext>
          </a:extLst>
        </xdr:cNvPr>
        <xdr:cNvPicPr>
          <a:picLocks noChangeAspect="1"/>
        </xdr:cNvPicPr>
      </xdr:nvPicPr>
      <xdr:blipFill>
        <a:blip xmlns:r="http://schemas.openxmlformats.org/officeDocument/2006/relationships" r:embed="rId2"/>
        <a:stretch>
          <a:fillRect/>
        </a:stretch>
      </xdr:blipFill>
      <xdr:spPr>
        <a:xfrm>
          <a:off x="962025" y="4962525"/>
          <a:ext cx="9011908" cy="633500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0FFF1-81B6-4207-8853-A8F365113B46}">
  <sheetPr>
    <tabColor theme="5" tint="0.59999389629810485"/>
  </sheetPr>
  <dimension ref="A1:C4"/>
  <sheetViews>
    <sheetView zoomScale="130" zoomScaleNormal="130" workbookViewId="0">
      <selection activeCell="B20" sqref="B20"/>
    </sheetView>
  </sheetViews>
  <sheetFormatPr baseColWidth="10" defaultRowHeight="14.25"/>
  <cols>
    <col min="1" max="1" width="5.625" style="1" customWidth="1"/>
    <col min="2" max="2" width="15.625" style="1" customWidth="1"/>
    <col min="3" max="3" width="20.625" style="1" customWidth="1"/>
    <col min="4" max="16384" width="11" style="1"/>
  </cols>
  <sheetData>
    <row r="1" spans="1:3" ht="24.95" customHeight="1" thickBot="1">
      <c r="A1" s="106" t="s">
        <v>0</v>
      </c>
      <c r="B1" s="14" t="s">
        <v>2</v>
      </c>
      <c r="C1" s="14" t="s">
        <v>43</v>
      </c>
    </row>
    <row r="2" spans="1:3" ht="24.95" customHeight="1">
      <c r="A2" s="107"/>
      <c r="B2" s="13" t="s">
        <v>44</v>
      </c>
      <c r="C2" s="13" t="s">
        <v>45</v>
      </c>
    </row>
    <row r="3" spans="1:3" ht="24.95" customHeight="1">
      <c r="A3" s="107"/>
      <c r="B3" s="11" t="s">
        <v>46</v>
      </c>
      <c r="C3" s="11" t="s">
        <v>47</v>
      </c>
    </row>
    <row r="4" spans="1:3" ht="24.95" customHeight="1" thickBot="1">
      <c r="A4" s="108"/>
      <c r="B4" s="12" t="s">
        <v>1</v>
      </c>
      <c r="C4" s="12" t="s">
        <v>3</v>
      </c>
    </row>
  </sheetData>
  <mergeCells count="1">
    <mergeCell ref="A1:A4"/>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A0890-1CD3-4FA7-93FB-9AC65F30EF1E}">
  <sheetPr>
    <tabColor theme="4" tint="0.59999389629810485"/>
  </sheetPr>
  <dimension ref="A1:O11"/>
  <sheetViews>
    <sheetView workbookViewId="0">
      <selection activeCell="J17" sqref="J17"/>
    </sheetView>
  </sheetViews>
  <sheetFormatPr baseColWidth="10" defaultColWidth="12.625" defaultRowHeight="24.95" customHeight="1"/>
  <cols>
    <col min="1" max="1" width="5.625" style="1" customWidth="1"/>
    <col min="2" max="4" width="12.625" style="1"/>
    <col min="5" max="5" width="16.375" style="1" customWidth="1"/>
    <col min="6" max="6" width="18.625" style="1" customWidth="1"/>
    <col min="7" max="15" width="10.625" style="1" customWidth="1"/>
    <col min="16" max="16384" width="12.625" style="1"/>
  </cols>
  <sheetData>
    <row r="1" spans="1:15" ht="24.95" customHeight="1" thickBot="1">
      <c r="A1" s="109" t="s">
        <v>48</v>
      </c>
      <c r="B1" s="39" t="s">
        <v>17</v>
      </c>
      <c r="C1" s="24" t="s">
        <v>18</v>
      </c>
    </row>
    <row r="2" spans="1:15" ht="24.95" customHeight="1">
      <c r="A2" s="110"/>
      <c r="B2" s="43">
        <v>8</v>
      </c>
      <c r="C2" s="22">
        <v>1.48</v>
      </c>
    </row>
    <row r="3" spans="1:15" ht="24.95" customHeight="1" thickBot="1">
      <c r="A3" s="110"/>
      <c r="B3" s="44">
        <v>9</v>
      </c>
      <c r="C3" s="21">
        <v>1.9</v>
      </c>
    </row>
    <row r="4" spans="1:15" ht="5.0999999999999996" customHeight="1" thickBot="1">
      <c r="A4" s="110"/>
    </row>
    <row r="5" spans="1:15" ht="24.95" customHeight="1">
      <c r="A5" s="110"/>
      <c r="B5" s="45" t="s">
        <v>24</v>
      </c>
      <c r="C5" s="25" t="s">
        <v>21</v>
      </c>
      <c r="D5" s="5" t="s">
        <v>20</v>
      </c>
    </row>
    <row r="6" spans="1:15" ht="24.95" customHeight="1" thickBot="1">
      <c r="A6" s="110"/>
      <c r="B6" s="46" t="s">
        <v>23</v>
      </c>
      <c r="C6" s="26" t="s">
        <v>22</v>
      </c>
      <c r="D6" s="10">
        <f>1.9-1.48</f>
        <v>0.41999999999999993</v>
      </c>
    </row>
    <row r="7" spans="1:15" ht="5.0999999999999996" customHeight="1" thickBot="1">
      <c r="A7" s="110"/>
    </row>
    <row r="8" spans="1:15" ht="24.95" customHeight="1" thickBot="1">
      <c r="A8" s="110"/>
      <c r="B8" s="39" t="s">
        <v>19</v>
      </c>
      <c r="C8" s="30" t="s">
        <v>28</v>
      </c>
      <c r="D8" s="30" t="s">
        <v>29</v>
      </c>
      <c r="E8" s="30" t="s">
        <v>28</v>
      </c>
      <c r="F8" s="31" t="s">
        <v>30</v>
      </c>
      <c r="G8" s="23" t="s">
        <v>34</v>
      </c>
      <c r="H8" s="30" t="s">
        <v>36</v>
      </c>
      <c r="I8" s="31" t="s">
        <v>37</v>
      </c>
      <c r="J8" s="23" t="s">
        <v>28</v>
      </c>
      <c r="K8" s="30" t="s">
        <v>28</v>
      </c>
      <c r="L8" s="24" t="s">
        <v>28</v>
      </c>
      <c r="M8" s="39" t="s">
        <v>35</v>
      </c>
      <c r="N8" s="30" t="s">
        <v>38</v>
      </c>
      <c r="O8" s="24" t="s">
        <v>39</v>
      </c>
    </row>
    <row r="9" spans="1:15" ht="24.95" customHeight="1">
      <c r="A9" s="110"/>
      <c r="B9" s="43">
        <v>8.1</v>
      </c>
      <c r="C9" s="29" t="s">
        <v>25</v>
      </c>
      <c r="D9" s="29">
        <v>10</v>
      </c>
      <c r="E9" s="29" t="s">
        <v>31</v>
      </c>
      <c r="F9" s="42">
        <f>+(10*0.42/60)+1.48</f>
        <v>1.55</v>
      </c>
      <c r="G9" s="34">
        <v>9.43</v>
      </c>
      <c r="H9" s="29"/>
      <c r="I9" s="37"/>
      <c r="J9" s="34" t="s">
        <v>40</v>
      </c>
      <c r="K9" s="29"/>
      <c r="L9" s="22"/>
      <c r="M9" s="35">
        <f>1.55-9.43</f>
        <v>-7.88</v>
      </c>
      <c r="N9" s="29"/>
      <c r="O9" s="22"/>
    </row>
    <row r="10" spans="1:15" ht="24.95" customHeight="1">
      <c r="A10" s="110"/>
      <c r="B10" s="47">
        <v>8.35</v>
      </c>
      <c r="C10" s="2" t="s">
        <v>26</v>
      </c>
      <c r="D10" s="2">
        <v>35</v>
      </c>
      <c r="E10" s="2" t="s">
        <v>32</v>
      </c>
      <c r="F10" s="40">
        <f>+(35*0.42/60)+1.48</f>
        <v>1.7250000000000001</v>
      </c>
      <c r="G10" s="6"/>
      <c r="H10" s="2">
        <v>7.63</v>
      </c>
      <c r="I10" s="32"/>
      <c r="J10" s="6"/>
      <c r="K10" s="2" t="s">
        <v>41</v>
      </c>
      <c r="L10" s="7"/>
      <c r="M10" s="36"/>
      <c r="N10" s="18">
        <f>1.73-7.63</f>
        <v>-5.9</v>
      </c>
      <c r="O10" s="7"/>
    </row>
    <row r="11" spans="1:15" ht="24.95" customHeight="1" thickBot="1">
      <c r="A11" s="111"/>
      <c r="B11" s="44">
        <v>8.5500000000000007</v>
      </c>
      <c r="C11" s="9" t="s">
        <v>27</v>
      </c>
      <c r="D11" s="9">
        <v>55</v>
      </c>
      <c r="E11" s="9" t="s">
        <v>33</v>
      </c>
      <c r="F11" s="41">
        <f>+(55*0.42/60)+1.48</f>
        <v>1.865</v>
      </c>
      <c r="G11" s="8"/>
      <c r="H11" s="9"/>
      <c r="I11" s="33">
        <v>5.21</v>
      </c>
      <c r="J11" s="8"/>
      <c r="K11" s="9"/>
      <c r="L11" s="10" t="s">
        <v>42</v>
      </c>
      <c r="M11" s="26"/>
      <c r="N11" s="9"/>
      <c r="O11" s="21">
        <f>1.87-5.21</f>
        <v>-3.34</v>
      </c>
    </row>
  </sheetData>
  <mergeCells count="1">
    <mergeCell ref="A1:A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26D88-7E99-4C35-A7F8-56616EE7E228}">
  <sheetPr>
    <tabColor theme="4" tint="0.59999389629810485"/>
  </sheetPr>
  <dimension ref="A1:G104"/>
  <sheetViews>
    <sheetView zoomScale="160" zoomScaleNormal="160" workbookViewId="0">
      <selection activeCell="A2" sqref="A2"/>
    </sheetView>
  </sheetViews>
  <sheetFormatPr baseColWidth="10" defaultRowHeight="14.25"/>
  <cols>
    <col min="1" max="4" width="11" style="1"/>
    <col min="5" max="5" width="11.5" style="1" bestFit="1" customWidth="1"/>
    <col min="6" max="16384" width="11" style="1"/>
  </cols>
  <sheetData>
    <row r="1" spans="1:5" ht="24.95" customHeight="1" thickBot="1">
      <c r="A1" s="112" t="s">
        <v>78</v>
      </c>
      <c r="B1" s="113"/>
      <c r="C1" s="113"/>
      <c r="D1" s="114"/>
    </row>
    <row r="2" spans="1:5" ht="24.95" customHeight="1"/>
    <row r="3" spans="1:5" ht="24.95" customHeight="1"/>
    <row r="4" spans="1:5" ht="24.95" customHeight="1"/>
    <row r="5" spans="1:5" ht="24.95" customHeight="1"/>
    <row r="6" spans="1:5" ht="24.95" customHeight="1"/>
    <row r="7" spans="1:5" ht="24.95" customHeight="1"/>
    <row r="8" spans="1:5" ht="24.95" customHeight="1"/>
    <row r="9" spans="1:5" ht="24.95" customHeight="1"/>
    <row r="10" spans="1:5" ht="24.95" customHeight="1"/>
    <row r="11" spans="1:5" ht="24.95" customHeight="1" thickBot="1"/>
    <row r="12" spans="1:5" ht="24.95" customHeight="1" thickBot="1">
      <c r="A12" s="112" t="s">
        <v>50</v>
      </c>
      <c r="B12" s="113"/>
      <c r="C12" s="113"/>
      <c r="D12" s="114"/>
    </row>
    <row r="13" spans="1:5" ht="24.95" customHeight="1">
      <c r="A13" s="3" t="s">
        <v>51</v>
      </c>
      <c r="B13" s="48">
        <f>1.847-1.204</f>
        <v>0.64300000000000002</v>
      </c>
      <c r="C13" s="142" t="s">
        <v>53</v>
      </c>
      <c r="D13" s="143"/>
    </row>
    <row r="14" spans="1:5" ht="24.95" customHeight="1" thickBot="1">
      <c r="A14" s="8" t="s">
        <v>52</v>
      </c>
      <c r="B14" s="49">
        <f>1.562-0.942</f>
        <v>0.62000000000000011</v>
      </c>
      <c r="C14" s="144"/>
      <c r="D14" s="145"/>
    </row>
    <row r="15" spans="1:5" ht="5.0999999999999996" customHeight="1" thickBot="1"/>
    <row r="16" spans="1:5" ht="24.95" customHeight="1" thickBot="1">
      <c r="A16" s="112" t="s">
        <v>54</v>
      </c>
      <c r="B16" s="113"/>
      <c r="C16" s="113"/>
      <c r="D16" s="113"/>
      <c r="E16" s="114"/>
    </row>
    <row r="17" spans="1:7" ht="24.95" customHeight="1" thickBot="1">
      <c r="A17" s="3" t="s">
        <v>55</v>
      </c>
      <c r="B17" s="127" t="s">
        <v>57</v>
      </c>
      <c r="C17" s="128"/>
      <c r="D17" s="128"/>
      <c r="E17" s="129"/>
    </row>
    <row r="18" spans="1:7" ht="24.95" customHeight="1" thickBot="1">
      <c r="A18" s="8" t="s">
        <v>56</v>
      </c>
      <c r="B18" s="130" t="s">
        <v>58</v>
      </c>
      <c r="C18" s="131"/>
      <c r="D18" s="131"/>
      <c r="E18" s="132"/>
    </row>
    <row r="19" spans="1:7" ht="5.0999999999999996" customHeight="1" thickBot="1"/>
    <row r="20" spans="1:7" ht="24.95" customHeight="1" thickBot="1">
      <c r="A20" s="3" t="s">
        <v>55</v>
      </c>
      <c r="B20" s="127" t="s">
        <v>59</v>
      </c>
      <c r="C20" s="128"/>
      <c r="D20" s="128"/>
      <c r="E20" s="129"/>
    </row>
    <row r="21" spans="1:7" ht="24.95" customHeight="1" thickBot="1">
      <c r="A21" s="8" t="s">
        <v>56</v>
      </c>
      <c r="B21" s="130" t="s">
        <v>60</v>
      </c>
      <c r="C21" s="131"/>
      <c r="D21" s="131"/>
      <c r="E21" s="132"/>
    </row>
    <row r="22" spans="1:7" ht="6.75" customHeight="1" thickBot="1"/>
    <row r="23" spans="1:7" ht="24.95" customHeight="1" thickBot="1">
      <c r="A23" s="3" t="s">
        <v>55</v>
      </c>
      <c r="B23" s="127" t="s">
        <v>70</v>
      </c>
      <c r="C23" s="128"/>
      <c r="D23" s="128"/>
      <c r="E23" s="129"/>
    </row>
    <row r="24" spans="1:7" ht="24.95" customHeight="1" thickBot="1">
      <c r="A24" s="8" t="s">
        <v>56</v>
      </c>
      <c r="B24" s="130" t="s">
        <v>69</v>
      </c>
      <c r="C24" s="131"/>
      <c r="D24" s="131"/>
      <c r="E24" s="132"/>
    </row>
    <row r="25" spans="1:7" ht="5.0999999999999996" customHeight="1" thickBot="1"/>
    <row r="26" spans="1:7" ht="24.95" customHeight="1">
      <c r="A26" s="50" t="s">
        <v>61</v>
      </c>
      <c r="B26" s="121" t="s">
        <v>71</v>
      </c>
      <c r="C26" s="122"/>
      <c r="D26" s="122"/>
      <c r="E26" s="123"/>
    </row>
    <row r="27" spans="1:7" ht="24.95" customHeight="1">
      <c r="A27" s="51" t="s">
        <v>62</v>
      </c>
      <c r="B27" s="139" t="s">
        <v>72</v>
      </c>
      <c r="C27" s="140"/>
      <c r="D27" s="140"/>
      <c r="E27" s="141"/>
    </row>
    <row r="28" spans="1:7" ht="24.95" customHeight="1" thickBot="1">
      <c r="A28" s="52" t="s">
        <v>63</v>
      </c>
      <c r="B28" s="120" t="s">
        <v>74</v>
      </c>
      <c r="C28" s="133"/>
      <c r="D28" s="134" t="s">
        <v>73</v>
      </c>
      <c r="E28" s="135"/>
      <c r="F28" s="15"/>
      <c r="G28" s="15"/>
    </row>
    <row r="29" spans="1:7" ht="5.0999999999999996" customHeight="1" thickBot="1">
      <c r="B29" s="136"/>
      <c r="C29" s="137"/>
      <c r="D29" s="137"/>
    </row>
    <row r="30" spans="1:7" ht="24.95" customHeight="1" thickBot="1">
      <c r="A30" s="112" t="s">
        <v>66</v>
      </c>
      <c r="B30" s="138"/>
      <c r="C30" s="138"/>
      <c r="D30" s="138"/>
      <c r="E30" s="114"/>
    </row>
    <row r="31" spans="1:7" ht="24.95" customHeight="1">
      <c r="A31" s="119" t="s">
        <v>55</v>
      </c>
      <c r="B31" s="121" t="s">
        <v>65</v>
      </c>
      <c r="C31" s="122"/>
      <c r="D31" s="123"/>
      <c r="E31" s="55">
        <v>1.851</v>
      </c>
      <c r="F31" s="54"/>
    </row>
    <row r="32" spans="1:7" ht="24.95" customHeight="1" thickBot="1">
      <c r="A32" s="120"/>
      <c r="B32" s="124" t="s">
        <v>64</v>
      </c>
      <c r="C32" s="125"/>
      <c r="D32" s="126"/>
      <c r="E32" s="56">
        <v>1.22</v>
      </c>
    </row>
    <row r="33" spans="1:6" ht="24.95" customHeight="1">
      <c r="A33" s="119" t="s">
        <v>56</v>
      </c>
      <c r="B33" s="121" t="s">
        <v>67</v>
      </c>
      <c r="C33" s="122"/>
      <c r="D33" s="123"/>
      <c r="E33" s="55">
        <v>1.577</v>
      </c>
      <c r="F33" s="27"/>
    </row>
    <row r="34" spans="1:6" ht="24.95" customHeight="1" thickBot="1">
      <c r="A34" s="120"/>
      <c r="B34" s="124" t="s">
        <v>68</v>
      </c>
      <c r="C34" s="125"/>
      <c r="D34" s="126"/>
      <c r="E34" s="56">
        <v>0.94599999999999995</v>
      </c>
    </row>
    <row r="35" spans="1:6" ht="5.0999999999999996" customHeight="1" thickBot="1"/>
    <row r="36" spans="1:6" ht="24.95" customHeight="1" thickBot="1">
      <c r="A36" s="112" t="s">
        <v>75</v>
      </c>
      <c r="B36" s="113"/>
      <c r="C36" s="113"/>
      <c r="D36" s="113"/>
      <c r="E36" s="114"/>
    </row>
    <row r="37" spans="1:6" ht="24.95" customHeight="1">
      <c r="A37" s="3" t="s">
        <v>55</v>
      </c>
      <c r="B37" s="115" t="s">
        <v>76</v>
      </c>
      <c r="C37" s="115"/>
      <c r="D37" s="115"/>
      <c r="E37" s="57">
        <f>+E31-E32</f>
        <v>0.63100000000000001</v>
      </c>
    </row>
    <row r="38" spans="1:6" ht="24.95" customHeight="1" thickBot="1">
      <c r="A38" s="8" t="s">
        <v>56</v>
      </c>
      <c r="B38" s="116" t="s">
        <v>77</v>
      </c>
      <c r="C38" s="117"/>
      <c r="D38" s="118"/>
      <c r="E38" s="58">
        <f>+E33-E34</f>
        <v>0.63100000000000001</v>
      </c>
    </row>
    <row r="39" spans="1:6" ht="24.95" customHeight="1"/>
    <row r="40" spans="1:6" ht="24.95" customHeight="1"/>
    <row r="41" spans="1:6" ht="24.95" customHeight="1"/>
    <row r="42" spans="1:6" ht="24.95" customHeight="1"/>
    <row r="43" spans="1:6" ht="24.95" customHeight="1"/>
    <row r="44" spans="1:6" ht="24.95" customHeight="1"/>
    <row r="45" spans="1:6" ht="24.95" customHeight="1"/>
    <row r="46" spans="1:6" ht="24.95" customHeight="1"/>
    <row r="47" spans="1:6" ht="24.95" customHeight="1"/>
    <row r="48" spans="1:6" ht="24.95" customHeight="1"/>
    <row r="49" ht="24.95" customHeight="1"/>
    <row r="50" ht="24.95" customHeight="1"/>
    <row r="51" ht="24.95" customHeight="1"/>
    <row r="52" ht="24.95" customHeight="1"/>
    <row r="53" ht="24.95" customHeight="1"/>
    <row r="54" ht="24.95" customHeight="1"/>
    <row r="55" ht="24.95" customHeight="1"/>
    <row r="56" ht="24.95" customHeight="1"/>
    <row r="57" ht="24.95" customHeight="1"/>
    <row r="58" ht="24.95" customHeight="1"/>
    <row r="59" ht="24.95" customHeight="1"/>
    <row r="60" ht="24.95" customHeight="1"/>
    <row r="61" ht="24.95" customHeight="1"/>
    <row r="62" ht="24.95" customHeight="1"/>
    <row r="63" ht="24.95" customHeight="1"/>
    <row r="64" ht="24.95" customHeight="1"/>
    <row r="65" ht="24.95" customHeight="1"/>
    <row r="66" ht="24.95" customHeight="1"/>
    <row r="67" ht="24.95" customHeight="1"/>
    <row r="68" ht="24.95" customHeight="1"/>
    <row r="69" ht="24.95" customHeight="1"/>
    <row r="70" ht="24.95" customHeight="1"/>
    <row r="71" ht="24.95" customHeight="1"/>
    <row r="72" ht="24.95" customHeight="1"/>
    <row r="73" ht="24.95" customHeight="1"/>
    <row r="74" ht="24.95" customHeight="1"/>
    <row r="75" ht="24.95" customHeight="1"/>
    <row r="76" ht="24.95" customHeight="1"/>
    <row r="77" ht="24.95" customHeight="1"/>
    <row r="78" ht="24.95" customHeight="1"/>
    <row r="79" ht="24.95" customHeight="1"/>
    <row r="80" ht="24.95" customHeight="1"/>
    <row r="81" ht="24.95" customHeight="1"/>
    <row r="82" ht="24.95" customHeight="1"/>
    <row r="83" ht="24.95" customHeight="1"/>
    <row r="84" ht="24.95" customHeight="1"/>
    <row r="85" ht="24.95" customHeight="1"/>
    <row r="86" ht="24.95" customHeight="1"/>
    <row r="87" ht="24.95" customHeight="1"/>
    <row r="88" ht="24.95" customHeight="1"/>
    <row r="89" ht="24.95" customHeight="1"/>
    <row r="90" ht="24.95" customHeight="1"/>
    <row r="91" ht="24.95" customHeight="1"/>
    <row r="92" ht="24.95" customHeight="1"/>
    <row r="93" ht="24.95" customHeight="1"/>
    <row r="94" ht="24.95" customHeight="1"/>
    <row r="95" ht="24.95" customHeight="1"/>
    <row r="96" ht="24.95" customHeight="1"/>
    <row r="97" ht="24.95" customHeight="1"/>
    <row r="98" ht="24.95" customHeight="1"/>
    <row r="99" ht="24.95" customHeight="1"/>
    <row r="100" ht="24.95" customHeight="1"/>
    <row r="101" ht="24.95" customHeight="1"/>
    <row r="102" ht="24.95" customHeight="1"/>
    <row r="103" ht="24.95" customHeight="1"/>
    <row r="104" ht="24.95" customHeight="1"/>
  </sheetData>
  <mergeCells count="25">
    <mergeCell ref="A12:D12"/>
    <mergeCell ref="B17:E17"/>
    <mergeCell ref="B18:E18"/>
    <mergeCell ref="A16:E16"/>
    <mergeCell ref="B20:E20"/>
    <mergeCell ref="B21:E21"/>
    <mergeCell ref="B26:E26"/>
    <mergeCell ref="B27:E27"/>
    <mergeCell ref="C13:D14"/>
    <mergeCell ref="A1:D1"/>
    <mergeCell ref="B37:D37"/>
    <mergeCell ref="A36:E36"/>
    <mergeCell ref="B38:D38"/>
    <mergeCell ref="A33:A34"/>
    <mergeCell ref="B33:D33"/>
    <mergeCell ref="B34:D34"/>
    <mergeCell ref="B23:E23"/>
    <mergeCell ref="B24:E24"/>
    <mergeCell ref="B28:C28"/>
    <mergeCell ref="D28:E28"/>
    <mergeCell ref="B29:D29"/>
    <mergeCell ref="A30:E30"/>
    <mergeCell ref="A31:A32"/>
    <mergeCell ref="B31:D31"/>
    <mergeCell ref="B32:D3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F4868-A35E-40A7-BE1A-A340B0F129C4}">
  <sheetPr>
    <tabColor theme="5" tint="0.59999389629810485"/>
  </sheetPr>
  <dimension ref="A1:K12"/>
  <sheetViews>
    <sheetView workbookViewId="0">
      <selection activeCell="M7" sqref="M7"/>
    </sheetView>
  </sheetViews>
  <sheetFormatPr baseColWidth="10" defaultRowHeight="39.950000000000003" customHeight="1"/>
  <cols>
    <col min="2" max="2" width="15.625" customWidth="1"/>
  </cols>
  <sheetData>
    <row r="1" spans="1:11" ht="39.950000000000003" customHeight="1" thickBot="1">
      <c r="A1" s="109" t="s">
        <v>16</v>
      </c>
      <c r="B1" s="16" t="s">
        <v>2</v>
      </c>
      <c r="C1" s="152" t="s">
        <v>43</v>
      </c>
      <c r="D1" s="153"/>
      <c r="E1" s="153"/>
      <c r="F1" s="153"/>
      <c r="G1" s="153"/>
      <c r="H1" s="153"/>
      <c r="I1" s="153"/>
      <c r="J1" s="153"/>
      <c r="K1" s="154"/>
    </row>
    <row r="2" spans="1:11" ht="39.950000000000003" customHeight="1" thickBot="1">
      <c r="A2" s="110"/>
      <c r="B2" s="17" t="s">
        <v>4</v>
      </c>
      <c r="C2" s="155" t="s">
        <v>49</v>
      </c>
      <c r="D2" s="156"/>
      <c r="E2" s="156"/>
      <c r="F2" s="156"/>
      <c r="G2" s="156"/>
      <c r="H2" s="156"/>
      <c r="I2" s="156"/>
      <c r="J2" s="156"/>
      <c r="K2" s="157"/>
    </row>
    <row r="3" spans="1:11" ht="39.950000000000003" customHeight="1">
      <c r="A3" s="110"/>
      <c r="B3" s="158" t="s">
        <v>5</v>
      </c>
      <c r="C3" s="161" t="s">
        <v>8</v>
      </c>
      <c r="D3" s="162"/>
      <c r="E3" s="162"/>
      <c r="F3" s="162"/>
      <c r="G3" s="162"/>
      <c r="H3" s="162"/>
      <c r="I3" s="162"/>
      <c r="J3" s="162"/>
      <c r="K3" s="163"/>
    </row>
    <row r="4" spans="1:11" ht="39.950000000000003" customHeight="1">
      <c r="A4" s="110"/>
      <c r="B4" s="159"/>
      <c r="C4" s="146" t="s">
        <v>7</v>
      </c>
      <c r="D4" s="147"/>
      <c r="E4" s="147"/>
      <c r="F4" s="147"/>
      <c r="G4" s="147"/>
      <c r="H4" s="147"/>
      <c r="I4" s="147"/>
      <c r="J4" s="147"/>
      <c r="K4" s="148"/>
    </row>
    <row r="5" spans="1:11" ht="39.950000000000003" customHeight="1">
      <c r="A5" s="110"/>
      <c r="B5" s="159"/>
      <c r="C5" s="146" t="s">
        <v>6</v>
      </c>
      <c r="D5" s="147"/>
      <c r="E5" s="147"/>
      <c r="F5" s="147"/>
      <c r="G5" s="147"/>
      <c r="H5" s="147"/>
      <c r="I5" s="147"/>
      <c r="J5" s="147"/>
      <c r="K5" s="148"/>
    </row>
    <row r="6" spans="1:11" ht="39.950000000000003" customHeight="1">
      <c r="A6" s="110"/>
      <c r="B6" s="159"/>
      <c r="C6" s="146" t="s">
        <v>9</v>
      </c>
      <c r="D6" s="147"/>
      <c r="E6" s="147"/>
      <c r="F6" s="147"/>
      <c r="G6" s="147"/>
      <c r="H6" s="147"/>
      <c r="I6" s="147"/>
      <c r="J6" s="147"/>
      <c r="K6" s="148"/>
    </row>
    <row r="7" spans="1:11" ht="39.950000000000003" customHeight="1">
      <c r="A7" s="110"/>
      <c r="B7" s="159"/>
      <c r="C7" s="146" t="s">
        <v>10</v>
      </c>
      <c r="D7" s="147"/>
      <c r="E7" s="147"/>
      <c r="F7" s="147"/>
      <c r="G7" s="147"/>
      <c r="H7" s="147"/>
      <c r="I7" s="147"/>
      <c r="J7" s="147"/>
      <c r="K7" s="148"/>
    </row>
    <row r="8" spans="1:11" ht="39.950000000000003" customHeight="1">
      <c r="A8" s="110"/>
      <c r="B8" s="159"/>
      <c r="C8" s="146" t="s">
        <v>11</v>
      </c>
      <c r="D8" s="147"/>
      <c r="E8" s="147"/>
      <c r="F8" s="147"/>
      <c r="G8" s="147"/>
      <c r="H8" s="147"/>
      <c r="I8" s="147"/>
      <c r="J8" s="147"/>
      <c r="K8" s="148"/>
    </row>
    <row r="9" spans="1:11" ht="39.950000000000003" customHeight="1">
      <c r="A9" s="110"/>
      <c r="B9" s="159"/>
      <c r="C9" s="146" t="s">
        <v>12</v>
      </c>
      <c r="D9" s="147"/>
      <c r="E9" s="147"/>
      <c r="F9" s="147"/>
      <c r="G9" s="147"/>
      <c r="H9" s="147"/>
      <c r="I9" s="147"/>
      <c r="J9" s="147"/>
      <c r="K9" s="148"/>
    </row>
    <row r="10" spans="1:11" ht="39.950000000000003" customHeight="1">
      <c r="A10" s="110"/>
      <c r="B10" s="159"/>
      <c r="C10" s="146" t="s">
        <v>13</v>
      </c>
      <c r="D10" s="147"/>
      <c r="E10" s="147"/>
      <c r="F10" s="147"/>
      <c r="G10" s="147"/>
      <c r="H10" s="147"/>
      <c r="I10" s="147"/>
      <c r="J10" s="147"/>
      <c r="K10" s="148"/>
    </row>
    <row r="11" spans="1:11" ht="39.950000000000003" customHeight="1">
      <c r="A11" s="110"/>
      <c r="B11" s="159"/>
      <c r="C11" s="146" t="s">
        <v>14</v>
      </c>
      <c r="D11" s="147"/>
      <c r="E11" s="147"/>
      <c r="F11" s="147"/>
      <c r="G11" s="147"/>
      <c r="H11" s="147"/>
      <c r="I11" s="147"/>
      <c r="J11" s="147"/>
      <c r="K11" s="148"/>
    </row>
    <row r="12" spans="1:11" ht="39.950000000000003" customHeight="1" thickBot="1">
      <c r="A12" s="111"/>
      <c r="B12" s="160"/>
      <c r="C12" s="149" t="s">
        <v>15</v>
      </c>
      <c r="D12" s="150"/>
      <c r="E12" s="150"/>
      <c r="F12" s="150"/>
      <c r="G12" s="150"/>
      <c r="H12" s="150"/>
      <c r="I12" s="150"/>
      <c r="J12" s="150"/>
      <c r="K12" s="151"/>
    </row>
  </sheetData>
  <mergeCells count="14">
    <mergeCell ref="C9:K9"/>
    <mergeCell ref="C10:K10"/>
    <mergeCell ref="C11:K11"/>
    <mergeCell ref="C12:K12"/>
    <mergeCell ref="A1:A12"/>
    <mergeCell ref="C1:K1"/>
    <mergeCell ref="C2:K2"/>
    <mergeCell ref="B3:B12"/>
    <mergeCell ref="C3:K3"/>
    <mergeCell ref="C4:K4"/>
    <mergeCell ref="C5:K5"/>
    <mergeCell ref="C6:K6"/>
    <mergeCell ref="C7:K7"/>
    <mergeCell ref="C8:K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56312-888A-4908-BC5D-D4ACF75B0E06}">
  <sheetPr>
    <tabColor theme="4" tint="0.59999389629810485"/>
  </sheetPr>
  <dimension ref="A1:O15"/>
  <sheetViews>
    <sheetView tabSelected="1" topLeftCell="A13" workbookViewId="0">
      <selection activeCell="M26" sqref="M26"/>
    </sheetView>
  </sheetViews>
  <sheetFormatPr baseColWidth="10" defaultColWidth="12.625" defaultRowHeight="24.95" customHeight="1"/>
  <cols>
    <col min="1" max="8" width="12.625" style="1" customWidth="1"/>
    <col min="9" max="9" width="5.625" style="1" customWidth="1"/>
    <col min="10" max="13" width="12.625" style="1"/>
    <col min="14" max="14" width="15.5" style="1" customWidth="1"/>
    <col min="15" max="15" width="15" style="1" bestFit="1" customWidth="1"/>
    <col min="16" max="16384" width="12.625" style="1"/>
  </cols>
  <sheetData>
    <row r="1" spans="1:15" ht="24.95" customHeight="1" thickBot="1"/>
    <row r="2" spans="1:15" ht="24.95" customHeight="1">
      <c r="A2" s="168" t="s">
        <v>79</v>
      </c>
      <c r="B2" s="170" t="s">
        <v>80</v>
      </c>
      <c r="C2" s="172" t="s">
        <v>81</v>
      </c>
      <c r="D2" s="174" t="s">
        <v>82</v>
      </c>
      <c r="E2" s="175"/>
      <c r="F2" s="176"/>
      <c r="G2" s="170" t="s">
        <v>86</v>
      </c>
      <c r="H2" s="177" t="s">
        <v>87</v>
      </c>
      <c r="J2" s="166" t="s">
        <v>94</v>
      </c>
      <c r="K2" s="164" t="s">
        <v>93</v>
      </c>
    </row>
    <row r="3" spans="1:15" ht="24.95" customHeight="1" thickBot="1">
      <c r="A3" s="169"/>
      <c r="B3" s="171"/>
      <c r="C3" s="173"/>
      <c r="D3" s="87" t="s">
        <v>83</v>
      </c>
      <c r="E3" s="88" t="s">
        <v>84</v>
      </c>
      <c r="F3" s="89" t="s">
        <v>85</v>
      </c>
      <c r="G3" s="171"/>
      <c r="H3" s="178"/>
      <c r="J3" s="167"/>
      <c r="K3" s="165"/>
    </row>
    <row r="4" spans="1:15" ht="24.95" customHeight="1">
      <c r="A4" s="50" t="s">
        <v>88</v>
      </c>
      <c r="B4" s="59">
        <v>0</v>
      </c>
      <c r="C4" s="60">
        <v>0</v>
      </c>
      <c r="D4" s="25">
        <v>0.86499999999999999</v>
      </c>
      <c r="E4" s="4"/>
      <c r="F4" s="48"/>
      <c r="G4" s="73">
        <f>+D4+H4</f>
        <v>188.39100000000002</v>
      </c>
      <c r="H4" s="74">
        <v>187.52600000000001</v>
      </c>
      <c r="J4" s="97">
        <v>0</v>
      </c>
      <c r="K4" s="98">
        <f>+H4+J4</f>
        <v>187.52600000000001</v>
      </c>
    </row>
    <row r="5" spans="1:15" ht="24.95" customHeight="1" thickBot="1">
      <c r="A5" s="51">
        <v>1</v>
      </c>
      <c r="B5" s="19">
        <v>60</v>
      </c>
      <c r="C5" s="61">
        <v>60</v>
      </c>
      <c r="D5" s="36"/>
      <c r="E5" s="2">
        <v>1.5429999999999999</v>
      </c>
      <c r="F5" s="32"/>
      <c r="G5" s="75">
        <f>+G4</f>
        <v>188.39100000000002</v>
      </c>
      <c r="H5" s="28">
        <f>+$G$4-E5-F5</f>
        <v>186.84800000000001</v>
      </c>
      <c r="J5" s="51">
        <v>0</v>
      </c>
      <c r="K5" s="99">
        <f t="shared" ref="K5:K13" si="0">+H5+J5</f>
        <v>186.84800000000001</v>
      </c>
    </row>
    <row r="6" spans="1:15" ht="24.95" customHeight="1">
      <c r="A6" s="51">
        <v>2</v>
      </c>
      <c r="B6" s="19">
        <v>160</v>
      </c>
      <c r="C6" s="61">
        <v>220</v>
      </c>
      <c r="D6" s="36"/>
      <c r="E6" s="2">
        <v>2.2839999999999998</v>
      </c>
      <c r="F6" s="32"/>
      <c r="G6" s="75">
        <f>+G5</f>
        <v>188.39100000000002</v>
      </c>
      <c r="H6" s="28">
        <f t="shared" ref="H6:H7" si="1">+$G$4-E6-F6</f>
        <v>186.10700000000003</v>
      </c>
      <c r="J6" s="51">
        <v>0</v>
      </c>
      <c r="K6" s="99">
        <f t="shared" si="0"/>
        <v>186.10700000000003</v>
      </c>
      <c r="M6" s="3" t="s">
        <v>95</v>
      </c>
      <c r="N6" s="104" t="s">
        <v>98</v>
      </c>
      <c r="O6" s="74">
        <f>-290/830*0.008</f>
        <v>-2.7951807228915665E-3</v>
      </c>
    </row>
    <row r="7" spans="1:15" ht="24.95" customHeight="1">
      <c r="A7" s="62">
        <v>3</v>
      </c>
      <c r="B7" s="63">
        <v>70</v>
      </c>
      <c r="C7" s="64">
        <v>290</v>
      </c>
      <c r="D7" s="65">
        <v>2.7360000000000002</v>
      </c>
      <c r="E7" s="66"/>
      <c r="F7" s="67">
        <v>3.8610000000000002</v>
      </c>
      <c r="G7" s="76">
        <f>+H7+D7</f>
        <v>187.26600000000002</v>
      </c>
      <c r="H7" s="77">
        <f t="shared" si="1"/>
        <v>184.53000000000003</v>
      </c>
      <c r="J7" s="101">
        <f>+$O$6</f>
        <v>-2.7951807228915665E-3</v>
      </c>
      <c r="K7" s="99">
        <f t="shared" si="0"/>
        <v>184.52720481927713</v>
      </c>
      <c r="M7" s="6" t="s">
        <v>96</v>
      </c>
      <c r="N7" s="103" t="s">
        <v>99</v>
      </c>
      <c r="O7" s="28">
        <f>-530/830*0.008</f>
        <v>-5.1084337349397591E-3</v>
      </c>
    </row>
    <row r="8" spans="1:15" ht="24.95" customHeight="1" thickBot="1">
      <c r="A8" s="62">
        <v>4</v>
      </c>
      <c r="B8" s="63">
        <v>40</v>
      </c>
      <c r="C8" s="64">
        <v>330</v>
      </c>
      <c r="D8" s="65"/>
      <c r="E8" s="66">
        <v>2.0430000000000001</v>
      </c>
      <c r="F8" s="67"/>
      <c r="G8" s="76">
        <f t="shared" ref="G8:G9" si="2">+G7</f>
        <v>187.26600000000002</v>
      </c>
      <c r="H8" s="77">
        <f>+$G$7-E8-F8</f>
        <v>185.22300000000001</v>
      </c>
      <c r="J8" s="101">
        <f t="shared" ref="J8:J9" si="3">+$O$6</f>
        <v>-2.7951807228915665E-3</v>
      </c>
      <c r="K8" s="99">
        <f t="shared" si="0"/>
        <v>185.22020481927711</v>
      </c>
      <c r="M8" s="8" t="s">
        <v>97</v>
      </c>
      <c r="N8" s="105" t="s">
        <v>100</v>
      </c>
      <c r="O8" s="81">
        <f>-830/830*0.008</f>
        <v>-8.0000000000000002E-3</v>
      </c>
    </row>
    <row r="9" spans="1:15" ht="24.95" customHeight="1">
      <c r="A9" s="62">
        <v>5</v>
      </c>
      <c r="B9" s="63">
        <v>150</v>
      </c>
      <c r="C9" s="64">
        <v>480</v>
      </c>
      <c r="D9" s="65"/>
      <c r="E9" s="66">
        <v>1.6379999999999999</v>
      </c>
      <c r="F9" s="67"/>
      <c r="G9" s="76">
        <f t="shared" si="2"/>
        <v>187.26600000000002</v>
      </c>
      <c r="H9" s="77">
        <f t="shared" ref="H9:H10" si="4">+$G$7-E9-F9</f>
        <v>185.62800000000001</v>
      </c>
      <c r="J9" s="101">
        <f t="shared" si="3"/>
        <v>-2.7951807228915665E-3</v>
      </c>
      <c r="K9" s="99">
        <f t="shared" si="0"/>
        <v>185.62520481927712</v>
      </c>
    </row>
    <row r="10" spans="1:15" ht="24.95" customHeight="1">
      <c r="A10" s="68">
        <v>6</v>
      </c>
      <c r="B10" s="69">
        <v>50</v>
      </c>
      <c r="C10" s="70">
        <v>530</v>
      </c>
      <c r="D10" s="71">
        <v>1.625</v>
      </c>
      <c r="E10" s="38"/>
      <c r="F10" s="72">
        <v>0.93700000000000006</v>
      </c>
      <c r="G10" s="78">
        <f>+H10+D10</f>
        <v>187.95400000000001</v>
      </c>
      <c r="H10" s="79">
        <f t="shared" si="4"/>
        <v>186.32900000000001</v>
      </c>
      <c r="J10" s="101">
        <f>+$O$7</f>
        <v>-5.1084337349397591E-3</v>
      </c>
      <c r="K10" s="99">
        <f t="shared" si="0"/>
        <v>186.32389156626508</v>
      </c>
    </row>
    <row r="11" spans="1:15" ht="24.95" customHeight="1">
      <c r="A11" s="68">
        <v>7</v>
      </c>
      <c r="B11" s="69">
        <v>80</v>
      </c>
      <c r="C11" s="70">
        <v>610</v>
      </c>
      <c r="D11" s="71"/>
      <c r="E11" s="38">
        <v>2.1739999999999999</v>
      </c>
      <c r="F11" s="72"/>
      <c r="G11" s="78">
        <f t="shared" ref="G11:G12" si="5">+G10</f>
        <v>187.95400000000001</v>
      </c>
      <c r="H11" s="79">
        <f>+$G$10-E11-F11</f>
        <v>185.78</v>
      </c>
      <c r="J11" s="101">
        <f t="shared" ref="J11:J12" si="6">+$O$7</f>
        <v>-5.1084337349397591E-3</v>
      </c>
      <c r="K11" s="99">
        <f t="shared" si="0"/>
        <v>185.77489156626507</v>
      </c>
      <c r="O11" s="1" t="s">
        <v>101</v>
      </c>
    </row>
    <row r="12" spans="1:15" ht="24.95" customHeight="1">
      <c r="A12" s="68">
        <v>8</v>
      </c>
      <c r="B12" s="69">
        <v>140</v>
      </c>
      <c r="C12" s="70">
        <v>750</v>
      </c>
      <c r="D12" s="71"/>
      <c r="E12" s="38">
        <v>0.91700000000000004</v>
      </c>
      <c r="F12" s="72"/>
      <c r="G12" s="78">
        <f t="shared" si="5"/>
        <v>187.95400000000001</v>
      </c>
      <c r="H12" s="79">
        <f t="shared" ref="H12:H13" si="7">+$G$10-E12-F12</f>
        <v>187.03700000000001</v>
      </c>
      <c r="J12" s="101">
        <f t="shared" si="6"/>
        <v>-5.1084337349397591E-3</v>
      </c>
      <c r="K12" s="99">
        <f t="shared" si="0"/>
        <v>187.03189156626507</v>
      </c>
    </row>
    <row r="13" spans="1:15" ht="24.95" customHeight="1" thickBot="1">
      <c r="A13" s="52" t="s">
        <v>88</v>
      </c>
      <c r="B13" s="20">
        <v>80</v>
      </c>
      <c r="C13" s="21">
        <v>830</v>
      </c>
      <c r="D13" s="26"/>
      <c r="E13" s="9"/>
      <c r="F13" s="49">
        <v>0.42</v>
      </c>
      <c r="G13" s="80"/>
      <c r="H13" s="81">
        <f t="shared" si="7"/>
        <v>187.53400000000002</v>
      </c>
      <c r="J13" s="102">
        <f>+O8</f>
        <v>-8.0000000000000002E-3</v>
      </c>
      <c r="K13" s="100">
        <f t="shared" si="0"/>
        <v>187.52600000000001</v>
      </c>
    </row>
    <row r="14" spans="1:15" ht="5.0999999999999996" customHeight="1" thickBot="1">
      <c r="A14" s="53"/>
      <c r="B14" s="92"/>
      <c r="C14" s="93"/>
      <c r="D14" s="94"/>
      <c r="E14" s="95"/>
      <c r="F14" s="96"/>
      <c r="G14" s="27"/>
      <c r="H14" s="27"/>
    </row>
    <row r="15" spans="1:15" ht="39.950000000000003" customHeight="1" thickBot="1">
      <c r="A15" s="14" t="s">
        <v>54</v>
      </c>
      <c r="B15" s="91" t="s">
        <v>92</v>
      </c>
      <c r="C15" s="82" t="s">
        <v>89</v>
      </c>
      <c r="D15" s="83">
        <f>SUM(D4:D13)</f>
        <v>5.226</v>
      </c>
      <c r="E15" s="84" t="s">
        <v>90</v>
      </c>
      <c r="F15" s="85">
        <f>SUM(F4:F13)</f>
        <v>5.218</v>
      </c>
      <c r="G15" s="86" t="s">
        <v>91</v>
      </c>
      <c r="H15" s="85">
        <f>+D15-F15</f>
        <v>8.0000000000000071E-3</v>
      </c>
      <c r="I15" s="90"/>
    </row>
  </sheetData>
  <mergeCells count="8">
    <mergeCell ref="K2:K3"/>
    <mergeCell ref="J2:J3"/>
    <mergeCell ref="A2:A3"/>
    <mergeCell ref="B2:B3"/>
    <mergeCell ref="C2:C3"/>
    <mergeCell ref="D2:F2"/>
    <mergeCell ref="G2:G3"/>
    <mergeCell ref="H2:H3"/>
  </mergeCells>
  <phoneticPr fontId="1"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Ejecicios 1</vt:lpstr>
      <vt:lpstr>Ejercicio 2</vt:lpstr>
      <vt:lpstr>Ejercicio 3</vt:lpstr>
      <vt:lpstr>Ejercicio 4</vt:lpstr>
      <vt:lpstr>Ejercicio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Mamrut</dc:creator>
  <cp:lastModifiedBy>Alberto Mamrut</cp:lastModifiedBy>
  <dcterms:created xsi:type="dcterms:W3CDTF">2024-11-19T02:22:46Z</dcterms:created>
  <dcterms:modified xsi:type="dcterms:W3CDTF">2024-11-19T10:42:02Z</dcterms:modified>
</cp:coreProperties>
</file>