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__FIng_IA\_Teoria_ObS_2023\_TEO_I_2023\_Apuntes_2023_Dewet_ok\"/>
    </mc:Choice>
  </mc:AlternateContent>
  <xr:revisionPtr revIDLastSave="0" documentId="13_ncr:1_{1AF5F8C0-B235-4C01-92E7-D47A11A976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certidumbrePuntual" sheetId="1" r:id="rId1"/>
    <sheet name="SimulacionDesvMaxim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2" l="1"/>
  <c r="F80" i="2"/>
  <c r="E80" i="2"/>
  <c r="D80" i="2"/>
  <c r="D73" i="2"/>
  <c r="F72" i="2"/>
  <c r="E72" i="2"/>
  <c r="D72" i="2"/>
  <c r="D65" i="2"/>
  <c r="F64" i="2"/>
  <c r="E64" i="2"/>
  <c r="D64" i="2"/>
  <c r="E57" i="2"/>
  <c r="D57" i="2"/>
  <c r="F56" i="2"/>
  <c r="E56" i="2"/>
  <c r="D56" i="2"/>
  <c r="E49" i="2"/>
  <c r="D49" i="2"/>
  <c r="F48" i="2"/>
  <c r="E48" i="2"/>
  <c r="D48" i="2"/>
  <c r="E41" i="2"/>
  <c r="D41" i="2"/>
  <c r="F40" i="2"/>
  <c r="E40" i="2"/>
  <c r="D40" i="2"/>
  <c r="E33" i="2"/>
  <c r="D33" i="2"/>
  <c r="F32" i="2"/>
  <c r="E32" i="2"/>
  <c r="D32" i="2"/>
  <c r="A32" i="2"/>
  <c r="D26" i="2"/>
  <c r="F25" i="2"/>
  <c r="E25" i="2"/>
  <c r="D25" i="2"/>
  <c r="F24" i="2"/>
  <c r="D18" i="2"/>
  <c r="F17" i="2"/>
  <c r="E17" i="2"/>
  <c r="D17" i="2"/>
  <c r="F16" i="2"/>
  <c r="A14" i="2"/>
  <c r="F21" i="2" s="1"/>
  <c r="B4" i="2"/>
  <c r="D84" i="2" s="1"/>
  <c r="B3" i="2"/>
  <c r="D28" i="2" s="1"/>
  <c r="G16" i="1"/>
  <c r="G15" i="1"/>
  <c r="G10" i="1"/>
  <c r="G9" i="1"/>
  <c r="E65" i="2" l="1"/>
  <c r="E81" i="2"/>
  <c r="E20" i="2"/>
  <c r="F41" i="2"/>
  <c r="F20" i="2"/>
  <c r="F28" i="2"/>
  <c r="D36" i="2"/>
  <c r="D44" i="2"/>
  <c r="D52" i="2"/>
  <c r="D60" i="2"/>
  <c r="D68" i="2"/>
  <c r="D76" i="2"/>
  <c r="G20" i="1"/>
  <c r="E78" i="2"/>
  <c r="E58" i="2"/>
  <c r="E50" i="2"/>
  <c r="E42" i="2"/>
  <c r="E34" i="2"/>
  <c r="D50" i="2"/>
  <c r="E30" i="2"/>
  <c r="E22" i="2"/>
  <c r="E14" i="2"/>
  <c r="E82" i="2"/>
  <c r="E74" i="2"/>
  <c r="E70" i="2"/>
  <c r="E66" i="2"/>
  <c r="E62" i="2"/>
  <c r="E54" i="2"/>
  <c r="E46" i="2"/>
  <c r="E38" i="2"/>
  <c r="D82" i="2"/>
  <c r="D78" i="2"/>
  <c r="D74" i="2"/>
  <c r="D70" i="2"/>
  <c r="D66" i="2"/>
  <c r="D62" i="2"/>
  <c r="D58" i="2"/>
  <c r="D54" i="2"/>
  <c r="D46" i="2"/>
  <c r="D42" i="2"/>
  <c r="D38" i="2"/>
  <c r="D34" i="2"/>
  <c r="E26" i="2"/>
  <c r="E18" i="2"/>
  <c r="E86" i="2"/>
  <c r="D86" i="2"/>
  <c r="E28" i="2"/>
  <c r="F33" i="2"/>
  <c r="F49" i="2"/>
  <c r="F57" i="2"/>
  <c r="F65" i="2"/>
  <c r="F73" i="2"/>
  <c r="F81" i="2"/>
  <c r="D21" i="2"/>
  <c r="D29" i="2"/>
  <c r="E36" i="2"/>
  <c r="E44" i="2"/>
  <c r="E52" i="2"/>
  <c r="E60" i="2"/>
  <c r="E68" i="2"/>
  <c r="E76" i="2"/>
  <c r="E84" i="2"/>
  <c r="E21" i="2"/>
  <c r="E29" i="2"/>
  <c r="F36" i="2"/>
  <c r="F44" i="2"/>
  <c r="F52" i="2"/>
  <c r="F60" i="2"/>
  <c r="F68" i="2"/>
  <c r="F76" i="2"/>
  <c r="F84" i="2"/>
  <c r="D45" i="2"/>
  <c r="E85" i="2"/>
  <c r="G21" i="1"/>
  <c r="E73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26" i="2"/>
  <c r="F18" i="2"/>
  <c r="F31" i="2"/>
  <c r="F27" i="2"/>
  <c r="F23" i="2"/>
  <c r="F19" i="2"/>
  <c r="F15" i="2"/>
  <c r="F86" i="2"/>
  <c r="F82" i="2"/>
  <c r="F78" i="2"/>
  <c r="F74" i="2"/>
  <c r="F70" i="2"/>
  <c r="F66" i="2"/>
  <c r="F62" i="2"/>
  <c r="F58" i="2"/>
  <c r="F54" i="2"/>
  <c r="F50" i="2"/>
  <c r="F46" i="2"/>
  <c r="F42" i="2"/>
  <c r="F38" i="2"/>
  <c r="F34" i="2"/>
  <c r="F30" i="2"/>
  <c r="F22" i="2"/>
  <c r="F14" i="2"/>
  <c r="F29" i="2"/>
  <c r="D37" i="2"/>
  <c r="D53" i="2"/>
  <c r="D61" i="2"/>
  <c r="D69" i="2"/>
  <c r="D77" i="2"/>
  <c r="D85" i="2"/>
  <c r="D14" i="2"/>
  <c r="D22" i="2"/>
  <c r="D30" i="2"/>
  <c r="E37" i="2"/>
  <c r="E45" i="2"/>
  <c r="E53" i="2"/>
  <c r="E61" i="2"/>
  <c r="E69" i="2"/>
  <c r="E77" i="2"/>
  <c r="E16" i="2"/>
  <c r="E24" i="2"/>
  <c r="E83" i="2"/>
  <c r="F37" i="2"/>
  <c r="F45" i="2"/>
  <c r="F53" i="2"/>
  <c r="F61" i="2"/>
  <c r="F69" i="2"/>
  <c r="F77" i="2"/>
  <c r="F85" i="2"/>
  <c r="G19" i="1"/>
  <c r="D15" i="2"/>
  <c r="D19" i="2"/>
  <c r="D23" i="2"/>
  <c r="D27" i="2"/>
  <c r="D31" i="2"/>
  <c r="E15" i="2"/>
  <c r="E19" i="2"/>
  <c r="E23" i="2"/>
  <c r="E27" i="2"/>
  <c r="E31" i="2"/>
  <c r="D35" i="2"/>
  <c r="D39" i="2"/>
  <c r="D43" i="2"/>
  <c r="D47" i="2"/>
  <c r="D51" i="2"/>
  <c r="D55" i="2"/>
  <c r="D59" i="2"/>
  <c r="D63" i="2"/>
  <c r="D67" i="2"/>
  <c r="D71" i="2"/>
  <c r="D75" i="2"/>
  <c r="D79" i="2"/>
  <c r="D83" i="2"/>
  <c r="E35" i="2"/>
  <c r="E39" i="2"/>
  <c r="E43" i="2"/>
  <c r="E47" i="2"/>
  <c r="E51" i="2"/>
  <c r="E55" i="2"/>
  <c r="E59" i="2"/>
  <c r="E63" i="2"/>
  <c r="E67" i="2"/>
  <c r="E71" i="2"/>
  <c r="E75" i="2"/>
  <c r="E79" i="2"/>
  <c r="D16" i="2"/>
  <c r="D20" i="2"/>
  <c r="D24" i="2"/>
  <c r="D87" i="2" l="1"/>
  <c r="E4" i="2"/>
  <c r="E87" i="2"/>
  <c r="E5" i="2"/>
  <c r="F87" i="2"/>
  <c r="E6" i="2"/>
</calcChain>
</file>

<file path=xl/sharedStrings.xml><?xml version="1.0" encoding="utf-8"?>
<sst xmlns="http://schemas.openxmlformats.org/spreadsheetml/2006/main" count="25" uniqueCount="18">
  <si>
    <t xml:space="preserve">FORMULA PROPAGACION </t>
  </si>
  <si>
    <t>DATOS ENTRADA AL M</t>
  </si>
  <si>
    <t>Distancia</t>
  </si>
  <si>
    <t>Grados</t>
  </si>
  <si>
    <t>Angulo Vertical β</t>
  </si>
  <si>
    <t>Angulo Horizontal α</t>
  </si>
  <si>
    <t>con β=90 y α=varios valores</t>
  </si>
  <si>
    <t>con β=0</t>
  </si>
  <si>
    <t>DATOS ENTRADA AL METRO</t>
  </si>
  <si>
    <t>PEOR ESCENARIO DE INCERTIDUMBRES</t>
  </si>
  <si>
    <t>Simulacion Punto a Punto</t>
  </si>
  <si>
    <t>2.0 mm</t>
  </si>
  <si>
    <t>2.5 mm</t>
  </si>
  <si>
    <t>RESULTADO D.S MAX en mm</t>
  </si>
  <si>
    <t>4 "</t>
  </si>
  <si>
    <t>8 "</t>
  </si>
  <si>
    <t>RESULTADO al mm</t>
  </si>
  <si>
    <t>Peor escenario de Incertidumbre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</si>
</sst>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E+00"/>
    <numFmt numFmtId="166" formatCode="0.0"/>
    <numFmt numFmtId="167" formatCode="0_ "/>
    <numFmt numFmtId="168" formatCode="0.0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/>
      <bottom/>
      <diagonal/>
    </border>
    <border>
      <left style="thin">
        <color theme="9" tint="-0.249977111117893"/>
      </left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0" fontId="0" fillId="3" borderId="0" xfId="0" applyFill="1" applyAlignment="1">
      <alignment horizontal="center"/>
    </xf>
    <xf numFmtId="167" fontId="0" fillId="2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/>
    <xf numFmtId="164" fontId="0" fillId="0" borderId="0" xfId="0" applyNumberFormat="1"/>
    <xf numFmtId="168" fontId="0" fillId="2" borderId="10" xfId="0" applyNumberFormat="1" applyFill="1" applyBorder="1"/>
    <xf numFmtId="166" fontId="0" fillId="0" borderId="0" xfId="0" applyNumberFormat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2" borderId="0" xfId="0" applyFont="1" applyFill="1"/>
    <xf numFmtId="166" fontId="6" fillId="2" borderId="6" xfId="0" applyNumberFormat="1" applyFont="1" applyFill="1" applyBorder="1" applyAlignment="1">
      <alignment horizontal="center" vertical="center"/>
    </xf>
    <xf numFmtId="166" fontId="6" fillId="2" borderId="8" xfId="0" applyNumberFormat="1" applyFont="1" applyFill="1" applyBorder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5" fillId="9" borderId="16" xfId="0" applyFont="1" applyFill="1" applyBorder="1"/>
    <xf numFmtId="0" fontId="5" fillId="9" borderId="17" xfId="0" applyFont="1" applyFill="1" applyBorder="1"/>
    <xf numFmtId="0" fontId="9" fillId="9" borderId="1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164" fontId="9" fillId="10" borderId="4" xfId="0" applyNumberFormat="1" applyFont="1" applyFill="1" applyBorder="1" applyAlignment="1">
      <alignment horizontal="center"/>
    </xf>
    <xf numFmtId="164" fontId="9" fillId="10" borderId="5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png"/><Relationship Id="rId5" Type="http://schemas.openxmlformats.org/officeDocument/2006/relationships/image" Target="../media/image12.png"/><Relationship Id="rId10" Type="http://schemas.openxmlformats.org/officeDocument/2006/relationships/image" Target="../media/image7.png"/><Relationship Id="rId4" Type="http://schemas.openxmlformats.org/officeDocument/2006/relationships/image" Target="../media/image11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541020</xdr:colOff>
      <xdr:row>7</xdr:row>
      <xdr:rowOff>178905</xdr:rowOff>
    </xdr:from>
    <xdr:to>
      <xdr:col>5</xdr:col>
      <xdr:colOff>685800</xdr:colOff>
      <xdr:row>8</xdr:row>
      <xdr:rowOff>178905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03395" y="1550035"/>
          <a:ext cx="14478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518160</xdr:colOff>
      <xdr:row>8</xdr:row>
      <xdr:rowOff>167640</xdr:rowOff>
    </xdr:from>
    <xdr:to>
      <xdr:col>5</xdr:col>
      <xdr:colOff>670560</xdr:colOff>
      <xdr:row>9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80535" y="1729740"/>
          <a:ext cx="15240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480060</xdr:colOff>
      <xdr:row>10</xdr:row>
      <xdr:rowOff>0</xdr:rowOff>
    </xdr:from>
    <xdr:to>
      <xdr:col>5</xdr:col>
      <xdr:colOff>662940</xdr:colOff>
      <xdr:row>10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42435" y="1943100"/>
          <a:ext cx="1828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</xdr:row>
      <xdr:rowOff>38100</xdr:rowOff>
    </xdr:from>
    <xdr:to>
      <xdr:col>6</xdr:col>
      <xdr:colOff>541020</xdr:colOff>
      <xdr:row>5</xdr:row>
      <xdr:rowOff>106680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438150"/>
          <a:ext cx="4932045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502920</xdr:colOff>
      <xdr:row>17</xdr:row>
      <xdr:rowOff>182880</xdr:rowOff>
    </xdr:from>
    <xdr:to>
      <xdr:col>5</xdr:col>
      <xdr:colOff>647700</xdr:colOff>
      <xdr:row>18</xdr:row>
      <xdr:rowOff>160020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65295" y="3478530"/>
          <a:ext cx="144780" cy="17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502920</xdr:colOff>
      <xdr:row>18</xdr:row>
      <xdr:rowOff>165275</xdr:rowOff>
    </xdr:from>
    <xdr:to>
      <xdr:col>5</xdr:col>
      <xdr:colOff>647700</xdr:colOff>
      <xdr:row>19</xdr:row>
      <xdr:rowOff>141364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65295" y="3660775"/>
          <a:ext cx="144780" cy="16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498191</xdr:colOff>
      <xdr:row>19</xdr:row>
      <xdr:rowOff>173420</xdr:rowOff>
    </xdr:from>
    <xdr:to>
      <xdr:col>5</xdr:col>
      <xdr:colOff>642971</xdr:colOff>
      <xdr:row>20</xdr:row>
      <xdr:rowOff>149509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60215" y="3859530"/>
          <a:ext cx="144780" cy="16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571032</xdr:colOff>
      <xdr:row>6</xdr:row>
      <xdr:rowOff>159937</xdr:rowOff>
    </xdr:from>
    <xdr:to>
      <xdr:col>4</xdr:col>
      <xdr:colOff>651274</xdr:colOff>
      <xdr:row>22</xdr:row>
      <xdr:rowOff>56812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l="40872" t="43751" r="41308" b="22849"/>
        <a:stretch>
          <a:fillRect/>
        </a:stretch>
      </xdr:blipFill>
      <xdr:spPr>
        <a:xfrm>
          <a:off x="570865" y="1330960"/>
          <a:ext cx="3004185" cy="3272790"/>
        </a:xfrm>
        <a:prstGeom prst="rect">
          <a:avLst/>
        </a:prstGeom>
      </xdr:spPr>
    </xdr:pic>
    <xdr:clientData/>
  </xdr:twoCellAnchor>
  <xdr:twoCellAnchor>
    <xdr:from>
      <xdr:col>5</xdr:col>
      <xdr:colOff>472440</xdr:colOff>
      <xdr:row>10</xdr:row>
      <xdr:rowOff>160020</xdr:rowOff>
    </xdr:from>
    <xdr:to>
      <xdr:col>5</xdr:col>
      <xdr:colOff>655320</xdr:colOff>
      <xdr:row>11</xdr:row>
      <xdr:rowOff>137160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34815" y="2103120"/>
          <a:ext cx="18288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480060</xdr:colOff>
      <xdr:row>11</xdr:row>
      <xdr:rowOff>160020</xdr:rowOff>
    </xdr:from>
    <xdr:to>
      <xdr:col>5</xdr:col>
      <xdr:colOff>685800</xdr:colOff>
      <xdr:row>12</xdr:row>
      <xdr:rowOff>160020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42435" y="2293620"/>
          <a:ext cx="2057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1</xdr:row>
      <xdr:rowOff>178905</xdr:rowOff>
    </xdr:from>
    <xdr:to>
      <xdr:col>0</xdr:col>
      <xdr:colOff>685800</xdr:colOff>
      <xdr:row>2</xdr:row>
      <xdr:rowOff>178905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1020" y="378460"/>
          <a:ext cx="14478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518160</xdr:colOff>
      <xdr:row>2</xdr:row>
      <xdr:rowOff>167640</xdr:rowOff>
    </xdr:from>
    <xdr:to>
      <xdr:col>0</xdr:col>
      <xdr:colOff>670560</xdr:colOff>
      <xdr:row>3</xdr:row>
      <xdr:rowOff>144780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8160" y="567690"/>
          <a:ext cx="152400" cy="17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6</xdr:row>
      <xdr:rowOff>0</xdr:rowOff>
    </xdr:from>
    <xdr:to>
      <xdr:col>0</xdr:col>
      <xdr:colOff>662940</xdr:colOff>
      <xdr:row>6</xdr:row>
      <xdr:rowOff>160020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0060" y="1181100"/>
          <a:ext cx="1828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365760</xdr:colOff>
      <xdr:row>4</xdr:row>
      <xdr:rowOff>152400</xdr:rowOff>
    </xdr:from>
    <xdr:to>
      <xdr:col>0</xdr:col>
      <xdr:colOff>807720</xdr:colOff>
      <xdr:row>5</xdr:row>
      <xdr:rowOff>129540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942975"/>
          <a:ext cx="44196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335280</xdr:colOff>
      <xdr:row>3</xdr:row>
      <xdr:rowOff>144780</xdr:rowOff>
    </xdr:from>
    <xdr:to>
      <xdr:col>0</xdr:col>
      <xdr:colOff>853440</xdr:colOff>
      <xdr:row>4</xdr:row>
      <xdr:rowOff>121920</xdr:rowOff>
    </xdr:to>
    <xdr:pic>
      <xdr:nvPicPr>
        <xdr:cNvPr id="6" name="Imagen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5280" y="744855"/>
          <a:ext cx="51816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472440</xdr:colOff>
      <xdr:row>6</xdr:row>
      <xdr:rowOff>160020</xdr:rowOff>
    </xdr:from>
    <xdr:to>
      <xdr:col>0</xdr:col>
      <xdr:colOff>655320</xdr:colOff>
      <xdr:row>7</xdr:row>
      <xdr:rowOff>137160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2440" y="1341120"/>
          <a:ext cx="18288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7</xdr:row>
      <xdr:rowOff>160020</xdr:rowOff>
    </xdr:from>
    <xdr:to>
      <xdr:col>0</xdr:col>
      <xdr:colOff>685800</xdr:colOff>
      <xdr:row>8</xdr:row>
      <xdr:rowOff>160020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0060" y="1531620"/>
          <a:ext cx="2057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271780</xdr:colOff>
      <xdr:row>11</xdr:row>
      <xdr:rowOff>184150</xdr:rowOff>
    </xdr:from>
    <xdr:to>
      <xdr:col>3</xdr:col>
      <xdr:colOff>417830</xdr:colOff>
      <xdr:row>12</xdr:row>
      <xdr:rowOff>187960</xdr:rowOff>
    </xdr:to>
    <xdr:pic>
      <xdr:nvPicPr>
        <xdr:cNvPr id="14" name="Imagen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34130" y="2317750"/>
          <a:ext cx="146050" cy="19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254635</xdr:colOff>
      <xdr:row>12</xdr:row>
      <xdr:rowOff>8890</xdr:rowOff>
    </xdr:from>
    <xdr:to>
      <xdr:col>4</xdr:col>
      <xdr:colOff>361315</xdr:colOff>
      <xdr:row>12</xdr:row>
      <xdr:rowOff>175260</xdr:rowOff>
    </xdr:to>
    <xdr:pic>
      <xdr:nvPicPr>
        <xdr:cNvPr id="15" name="Imagen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50435" y="2332990"/>
          <a:ext cx="106680" cy="16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248920</xdr:colOff>
      <xdr:row>12</xdr:row>
      <xdr:rowOff>6350</xdr:rowOff>
    </xdr:from>
    <xdr:to>
      <xdr:col>5</xdr:col>
      <xdr:colOff>360680</xdr:colOff>
      <xdr:row>12</xdr:row>
      <xdr:rowOff>172720</xdr:rowOff>
    </xdr:to>
    <xdr:pic>
      <xdr:nvPicPr>
        <xdr:cNvPr id="16" name="Imagen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678170" y="2330450"/>
          <a:ext cx="111760" cy="16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370840</xdr:colOff>
      <xdr:row>3</xdr:row>
      <xdr:rowOff>5715</xdr:rowOff>
    </xdr:from>
    <xdr:to>
      <xdr:col>5</xdr:col>
      <xdr:colOff>515620</xdr:colOff>
      <xdr:row>3</xdr:row>
      <xdr:rowOff>173355</xdr:rowOff>
    </xdr:to>
    <xdr:pic>
      <xdr:nvPicPr>
        <xdr:cNvPr id="12" name="Imagen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00090" y="605790"/>
          <a:ext cx="14478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372110</xdr:colOff>
      <xdr:row>3</xdr:row>
      <xdr:rowOff>180975</xdr:rowOff>
    </xdr:from>
    <xdr:to>
      <xdr:col>5</xdr:col>
      <xdr:colOff>516890</xdr:colOff>
      <xdr:row>4</xdr:row>
      <xdr:rowOff>157064</xdr:rowOff>
    </xdr:to>
    <xdr:pic>
      <xdr:nvPicPr>
        <xdr:cNvPr id="13" name="Imagen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01360" y="781050"/>
          <a:ext cx="144780" cy="16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354965</xdr:colOff>
      <xdr:row>4</xdr:row>
      <xdr:rowOff>172720</xdr:rowOff>
    </xdr:from>
    <xdr:to>
      <xdr:col>5</xdr:col>
      <xdr:colOff>499745</xdr:colOff>
      <xdr:row>5</xdr:row>
      <xdr:rowOff>148809</xdr:rowOff>
    </xdr:to>
    <xdr:pic>
      <xdr:nvPicPr>
        <xdr:cNvPr id="17" name="Imagen 1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84215" y="963295"/>
          <a:ext cx="144780" cy="16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2"/>
  <sheetViews>
    <sheetView tabSelected="1" zoomScale="85" zoomScaleNormal="85" workbookViewId="0">
      <selection activeCell="I3" sqref="I3"/>
    </sheetView>
  </sheetViews>
  <sheetFormatPr defaultColWidth="8.88671875" defaultRowHeight="14.4"/>
  <cols>
    <col min="1" max="1" width="8.6640625" customWidth="1"/>
    <col min="2" max="2" width="17.44140625" customWidth="1"/>
    <col min="3" max="3" width="8.88671875" customWidth="1"/>
    <col min="5" max="5" width="12.5546875" customWidth="1"/>
    <col min="6" max="6" width="20.109375" customWidth="1"/>
    <col min="7" max="7" width="12.109375" customWidth="1"/>
    <col min="8" max="8" width="16.109375" customWidth="1"/>
    <col min="9" max="9" width="32.109375" customWidth="1"/>
    <col min="10" max="10" width="9.44140625" customWidth="1"/>
    <col min="12" max="12" width="12" customWidth="1"/>
    <col min="14" max="16" width="12.88671875"/>
  </cols>
  <sheetData>
    <row r="2" spans="2:13" ht="18">
      <c r="B2" s="30" t="s">
        <v>0</v>
      </c>
      <c r="C2" s="31"/>
      <c r="D2" s="31"/>
      <c r="E2" s="31"/>
      <c r="F2" s="31"/>
      <c r="G2" s="32"/>
      <c r="I2" s="58" t="s">
        <v>10</v>
      </c>
    </row>
    <row r="3" spans="2:13">
      <c r="B3" s="33"/>
      <c r="C3" s="34"/>
      <c r="D3" s="34"/>
      <c r="E3" s="34"/>
      <c r="F3" s="34"/>
      <c r="G3" s="35"/>
    </row>
    <row r="4" spans="2:13">
      <c r="B4" s="36"/>
      <c r="C4" s="37"/>
      <c r="D4" s="37"/>
      <c r="E4" s="37"/>
      <c r="F4" s="37"/>
      <c r="G4" s="38"/>
    </row>
    <row r="5" spans="2:13">
      <c r="B5" s="36"/>
      <c r="C5" s="37"/>
      <c r="D5" s="37"/>
      <c r="E5" s="37"/>
      <c r="F5" s="37"/>
      <c r="G5" s="38"/>
    </row>
    <row r="6" spans="2:13">
      <c r="B6" s="39"/>
      <c r="C6" s="40"/>
      <c r="D6" s="40"/>
      <c r="E6" s="40"/>
      <c r="F6" s="40"/>
      <c r="G6" s="41"/>
    </row>
    <row r="7" spans="2:13" ht="15.6">
      <c r="F7" s="17"/>
      <c r="G7" s="17"/>
      <c r="H7" s="17"/>
      <c r="I7" s="17"/>
    </row>
    <row r="8" spans="2:13" ht="15.6">
      <c r="F8" s="54" t="s">
        <v>1</v>
      </c>
      <c r="G8" s="55"/>
      <c r="H8" s="17"/>
      <c r="I8" s="17"/>
    </row>
    <row r="9" spans="2:13" ht="15.6">
      <c r="F9" s="18"/>
      <c r="G9" s="19">
        <f>RADIANS(4/3600)</f>
        <v>1.9392547244381439E-5</v>
      </c>
      <c r="H9" s="20" t="s">
        <v>14</v>
      </c>
      <c r="I9" s="17"/>
    </row>
    <row r="10" spans="2:13" ht="15.6">
      <c r="F10" s="21"/>
      <c r="G10" s="22">
        <f>RADIANS(8/3600)</f>
        <v>3.8785094488762879E-5</v>
      </c>
      <c r="H10" s="20" t="s">
        <v>15</v>
      </c>
      <c r="I10" s="17"/>
    </row>
    <row r="11" spans="2:13" ht="15.6">
      <c r="F11" s="21"/>
      <c r="G11" s="23">
        <v>2E-3</v>
      </c>
      <c r="H11" s="17"/>
      <c r="I11" s="17"/>
    </row>
    <row r="12" spans="2:13" ht="15.6">
      <c r="F12" s="21"/>
      <c r="G12" s="23">
        <v>1E-3</v>
      </c>
      <c r="H12" s="17"/>
      <c r="I12" s="17"/>
    </row>
    <row r="13" spans="2:13" ht="15.6">
      <c r="F13" s="21"/>
      <c r="G13" s="23">
        <v>1E-3</v>
      </c>
      <c r="H13" s="17"/>
      <c r="I13" s="17"/>
    </row>
    <row r="14" spans="2:13" ht="15.6">
      <c r="F14" s="21" t="s">
        <v>2</v>
      </c>
      <c r="G14" s="24">
        <v>40</v>
      </c>
      <c r="H14" s="20" t="s">
        <v>3</v>
      </c>
      <c r="I14" s="17"/>
      <c r="J14" s="4"/>
      <c r="K14" s="4"/>
      <c r="L14" s="4"/>
      <c r="M14" s="4"/>
    </row>
    <row r="15" spans="2:13" ht="15.6">
      <c r="F15" s="21" t="s">
        <v>4</v>
      </c>
      <c r="G15" s="24">
        <f>+RADIANS(H15)</f>
        <v>1.5707963267948966</v>
      </c>
      <c r="H15" s="20">
        <v>90</v>
      </c>
      <c r="I15" s="17"/>
      <c r="J15" s="4"/>
      <c r="K15" s="4"/>
      <c r="L15" s="4"/>
      <c r="M15" s="4"/>
    </row>
    <row r="16" spans="2:13" ht="15.6">
      <c r="F16" s="25" t="s">
        <v>5</v>
      </c>
      <c r="G16" s="26">
        <f>+RADIANS(H16)</f>
        <v>1.5707963267948966</v>
      </c>
      <c r="H16" s="20">
        <v>90</v>
      </c>
      <c r="I16" s="17"/>
      <c r="J16" s="4"/>
      <c r="K16" s="4"/>
      <c r="L16" s="4"/>
      <c r="M16" s="4"/>
    </row>
    <row r="17" spans="6:14" ht="15.6">
      <c r="F17" s="17"/>
      <c r="G17" s="17"/>
      <c r="H17" s="17"/>
      <c r="I17" s="17"/>
      <c r="J17" s="4"/>
      <c r="K17" s="4"/>
      <c r="L17" s="4"/>
      <c r="M17" s="4"/>
    </row>
    <row r="18" spans="6:14" ht="15.6">
      <c r="F18" s="56" t="s">
        <v>16</v>
      </c>
      <c r="G18" s="57"/>
      <c r="H18" s="17"/>
      <c r="I18" s="42" t="s">
        <v>17</v>
      </c>
    </row>
    <row r="19" spans="6:14" ht="15.6">
      <c r="F19" s="21"/>
      <c r="G19" s="27">
        <f>(SQRT((G14*SIN(G16)*COS(G15)*G9)^2+(G14*SIN(G15)*COS(G16)*G10)^2+(SIN(G15)*SIN(G16)*G11)^2))*1000</f>
        <v>2</v>
      </c>
      <c r="H19" s="28" t="s">
        <v>11</v>
      </c>
      <c r="I19" s="17" t="s">
        <v>6</v>
      </c>
    </row>
    <row r="20" spans="6:14" ht="15.6">
      <c r="F20" s="21"/>
      <c r="G20" s="27">
        <f>(SQRT((G14*COS(G16)*COS(G15)*G9)^2+(G14*SIN(G15)*SIN(G16)*G10)^2+(SIN(G15)*COS(G16)*G11)^2))*1000</f>
        <v>1.5514037795505151</v>
      </c>
      <c r="H20" s="28" t="s">
        <v>11</v>
      </c>
      <c r="I20" s="17" t="s">
        <v>6</v>
      </c>
    </row>
    <row r="21" spans="6:14" ht="15.6">
      <c r="F21" s="25"/>
      <c r="G21" s="29">
        <f>+(SQRT((G14*SIN(G15)*G9)^2+(COS(G15)*G11)^2+G12^2+G13^2))*1000</f>
        <v>1.6129827716999663</v>
      </c>
      <c r="H21" s="28" t="s">
        <v>12</v>
      </c>
      <c r="I21" s="17" t="s">
        <v>7</v>
      </c>
    </row>
    <row r="22" spans="6:14">
      <c r="M22" s="16"/>
      <c r="N22" s="16"/>
    </row>
  </sheetData>
  <mergeCells count="4">
    <mergeCell ref="B2:G2"/>
    <mergeCell ref="F8:G8"/>
    <mergeCell ref="F18:G18"/>
    <mergeCell ref="B3:G6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2"/>
  <sheetViews>
    <sheetView workbookViewId="0">
      <selection activeCell="H17" sqref="H17"/>
    </sheetView>
  </sheetViews>
  <sheetFormatPr defaultColWidth="9.109375" defaultRowHeight="14.4"/>
  <cols>
    <col min="1" max="2" width="20.33203125" style="1" customWidth="1"/>
    <col min="3" max="3" width="12.88671875"/>
    <col min="4" max="5" width="14"/>
    <col min="6" max="6" width="20.5546875" customWidth="1"/>
    <col min="7" max="8" width="14"/>
    <col min="9" max="9" width="12.88671875"/>
    <col min="10" max="10" width="15.109375"/>
    <col min="11" max="12" width="12.88671875"/>
  </cols>
  <sheetData>
    <row r="1" spans="1:11" ht="15" thickBot="1"/>
    <row r="2" spans="1:11" ht="15" thickBot="1">
      <c r="A2" s="48" t="s">
        <v>8</v>
      </c>
      <c r="B2" s="49"/>
      <c r="E2" s="52" t="s">
        <v>9</v>
      </c>
      <c r="F2" s="53"/>
    </row>
    <row r="3" spans="1:11" ht="15" thickBot="1">
      <c r="A3" s="2"/>
      <c r="B3" s="3">
        <f>RADIANS(4/3600)</f>
        <v>1.9392547244381439E-5</v>
      </c>
      <c r="C3" s="47" t="s">
        <v>14</v>
      </c>
      <c r="E3" s="50" t="s">
        <v>13</v>
      </c>
      <c r="F3" s="51"/>
    </row>
    <row r="4" spans="1:11">
      <c r="A4" s="5"/>
      <c r="B4" s="6">
        <f>RADIANS(8/3600)</f>
        <v>3.8785094488762879E-5</v>
      </c>
      <c r="C4" s="47" t="s">
        <v>15</v>
      </c>
      <c r="E4" s="43">
        <f>+MAX(D14:D86)</f>
        <v>1.9998055229075744</v>
      </c>
      <c r="F4" s="45"/>
    </row>
    <row r="5" spans="1:11">
      <c r="A5" s="5"/>
      <c r="B5" s="7">
        <v>1E-3</v>
      </c>
      <c r="E5" s="43">
        <f>+MAX(E14:E86)</f>
        <v>2</v>
      </c>
      <c r="F5" s="45"/>
    </row>
    <row r="6" spans="1:11">
      <c r="A6" s="5"/>
      <c r="B6" s="7">
        <v>1E-3</v>
      </c>
      <c r="E6" s="44">
        <f>+MAX(F14:F86)</f>
        <v>2.4494897427831779</v>
      </c>
      <c r="F6" s="46"/>
    </row>
    <row r="7" spans="1:11">
      <c r="A7" s="5"/>
      <c r="B7" s="7">
        <v>2E-3</v>
      </c>
      <c r="E7" s="8"/>
    </row>
    <row r="8" spans="1:11">
      <c r="A8" s="5"/>
      <c r="B8" s="7">
        <v>1E-3</v>
      </c>
    </row>
    <row r="9" spans="1:11">
      <c r="A9" s="5"/>
      <c r="B9" s="7">
        <v>1E-3</v>
      </c>
      <c r="C9" s="4"/>
    </row>
    <row r="10" spans="1:11">
      <c r="A10" s="5" t="s">
        <v>2</v>
      </c>
      <c r="B10" s="9">
        <v>40</v>
      </c>
      <c r="K10" s="14"/>
    </row>
    <row r="11" spans="1:11">
      <c r="A11" s="10"/>
      <c r="B11" s="10"/>
    </row>
    <row r="13" spans="1:11">
      <c r="A13" s="4" t="s">
        <v>4</v>
      </c>
      <c r="B13" s="4" t="s">
        <v>5</v>
      </c>
    </row>
    <row r="14" spans="1:11">
      <c r="A14" s="11">
        <f>+RADIANS(0)</f>
        <v>0</v>
      </c>
      <c r="B14" s="12">
        <v>0</v>
      </c>
      <c r="D14" s="13">
        <f>+(SQRT(($B$10*SIN(B14)*COS($A$32)*$B$3)^2+($B$10*SIN($A$32)*COS(B14)*$B$4)^2+(SIN($A$32)*SIN(B14)*$B$7)^2))*1000</f>
        <v>1.5514037795505151</v>
      </c>
      <c r="E14" s="13">
        <f>+(SQRT(($B$10*COS(B14)*COS($A$32)*$B$3)^2+($B$10*SIN($A$32)*SIN(B14)*$B$4)^2+(SIN($A$32)*COS(B14)*$B$7)^2))*1000</f>
        <v>2</v>
      </c>
      <c r="F14" s="13">
        <f>+(SQRT(($B$10*SIN($A$14)*$B$3)^2+(COS($A$14)*$B$7)^2+$B$8^2+$B$9^2))*1000</f>
        <v>2.4494897427831779</v>
      </c>
      <c r="G14" s="13"/>
      <c r="H14" s="13"/>
    </row>
    <row r="15" spans="1:11">
      <c r="A15" s="12">
        <v>5</v>
      </c>
      <c r="B15" s="12">
        <v>5</v>
      </c>
      <c r="D15" s="13">
        <f t="shared" ref="D15:D78" si="0">+(SQRT(($B$10*SIN(B15)*COS($A$32)*$B$3)^2+($B$10*SIN($A$32)*COS(B15)*$B$4)^2+(SIN($A$32)*SIN(B15)*$B$7)^2))*1000</f>
        <v>1.9676912105211264</v>
      </c>
      <c r="E15" s="13">
        <f t="shared" ref="E15:E78" si="1">+(SQRT(($B$10*COS(B15)*COS($A$32)*$B$3)^2+($B$10*SIN($A$32)*SIN(B15)*$B$4)^2+(SIN($A$32)*COS(B15)*$B$7)^2))*1000</f>
        <v>1.5921824604113461</v>
      </c>
      <c r="F15" s="13">
        <f t="shared" ref="F15:F24" si="2">+(SQRT(($B$10*SIN($A$14)*$B$3)^2+(COS($A$14)*$B$7)^2+$B$8^2+$B$9^2))*1000</f>
        <v>2.4494897427831779</v>
      </c>
      <c r="G15" s="13"/>
      <c r="H15" s="13"/>
    </row>
    <row r="16" spans="1:11">
      <c r="A16" s="12">
        <v>10</v>
      </c>
      <c r="B16" s="12">
        <v>10</v>
      </c>
      <c r="D16" s="13">
        <f t="shared" si="0"/>
        <v>1.6965729066425757</v>
      </c>
      <c r="E16" s="13">
        <f t="shared" si="1"/>
        <v>1.8784286144674185</v>
      </c>
      <c r="F16" s="13">
        <f t="shared" si="2"/>
        <v>2.4494897427831779</v>
      </c>
      <c r="G16" s="13"/>
      <c r="H16" s="13"/>
    </row>
    <row r="17" spans="1:8">
      <c r="A17" s="12">
        <v>15</v>
      </c>
      <c r="B17" s="12">
        <v>15</v>
      </c>
      <c r="D17" s="13">
        <f t="shared" si="0"/>
        <v>1.7551507853417787</v>
      </c>
      <c r="E17" s="13">
        <f t="shared" si="1"/>
        <v>1.8238145212487376</v>
      </c>
      <c r="F17" s="13">
        <f t="shared" si="2"/>
        <v>2.4494897427831779</v>
      </c>
      <c r="G17" s="13"/>
      <c r="H17" s="13"/>
    </row>
    <row r="18" spans="1:8">
      <c r="A18" s="12">
        <v>20</v>
      </c>
      <c r="B18" s="12">
        <v>20</v>
      </c>
      <c r="D18" s="13">
        <f t="shared" si="0"/>
        <v>1.9325350709610016</v>
      </c>
      <c r="E18" s="13">
        <f t="shared" si="1"/>
        <v>1.6346748565722116</v>
      </c>
      <c r="F18" s="13">
        <f t="shared" si="2"/>
        <v>2.4494897427831779</v>
      </c>
      <c r="G18" s="13"/>
      <c r="H18" s="13"/>
    </row>
    <row r="19" spans="1:8">
      <c r="A19" s="12">
        <v>25</v>
      </c>
      <c r="B19" s="12">
        <v>25</v>
      </c>
      <c r="D19" s="13">
        <f t="shared" si="0"/>
        <v>1.5603720096402731</v>
      </c>
      <c r="E19" s="13">
        <f t="shared" si="1"/>
        <v>1.9930110081820416</v>
      </c>
      <c r="F19" s="13">
        <f t="shared" si="2"/>
        <v>2.4494897427831779</v>
      </c>
      <c r="G19" s="13"/>
      <c r="H19" s="13"/>
    </row>
    <row r="20" spans="1:8">
      <c r="A20" s="12">
        <v>30</v>
      </c>
      <c r="B20" s="12">
        <v>30</v>
      </c>
      <c r="D20" s="13">
        <f t="shared" si="0"/>
        <v>1.9905008057284779</v>
      </c>
      <c r="E20" s="13">
        <f t="shared" si="1"/>
        <v>1.5635729051112086</v>
      </c>
      <c r="F20" s="13">
        <f t="shared" si="2"/>
        <v>2.4494897427831779</v>
      </c>
      <c r="G20" s="13"/>
      <c r="H20" s="13"/>
    </row>
    <row r="21" spans="1:8">
      <c r="A21" s="12">
        <v>35</v>
      </c>
      <c r="B21" s="12">
        <v>35</v>
      </c>
      <c r="D21" s="13">
        <f t="shared" si="0"/>
        <v>1.6428456309074728</v>
      </c>
      <c r="E21" s="13">
        <f t="shared" si="1"/>
        <v>1.9255939136307663</v>
      </c>
      <c r="F21" s="13">
        <f t="shared" si="2"/>
        <v>2.4494897427831779</v>
      </c>
      <c r="G21" s="13"/>
      <c r="H21" s="13"/>
    </row>
    <row r="22" spans="1:8">
      <c r="A22" s="12">
        <v>40</v>
      </c>
      <c r="B22" s="12">
        <v>40</v>
      </c>
      <c r="D22" s="13">
        <f t="shared" si="0"/>
        <v>1.8142101198187541</v>
      </c>
      <c r="E22" s="13">
        <f t="shared" si="1"/>
        <v>1.7650765786080913</v>
      </c>
      <c r="F22" s="13">
        <f t="shared" si="2"/>
        <v>2.4494897427831779</v>
      </c>
      <c r="G22" s="13"/>
      <c r="H22" s="13"/>
    </row>
    <row r="23" spans="1:8">
      <c r="A23" s="12">
        <v>45</v>
      </c>
      <c r="B23" s="12">
        <v>45</v>
      </c>
      <c r="D23" s="13">
        <f t="shared" si="0"/>
        <v>1.8868890423924178</v>
      </c>
      <c r="E23" s="13">
        <f t="shared" si="1"/>
        <v>1.6871583888014334</v>
      </c>
      <c r="F23" s="13">
        <f t="shared" si="2"/>
        <v>2.4494897427831779</v>
      </c>
      <c r="G23" s="13"/>
      <c r="H23" s="13"/>
    </row>
    <row r="24" spans="1:8">
      <c r="A24" s="12">
        <v>50</v>
      </c>
      <c r="B24" s="12">
        <v>50</v>
      </c>
      <c r="D24" s="13">
        <f t="shared" si="0"/>
        <v>1.5863564472343172</v>
      </c>
      <c r="E24" s="13">
        <f t="shared" si="1"/>
        <v>1.97239116544405</v>
      </c>
      <c r="F24" s="13">
        <f t="shared" si="2"/>
        <v>2.4494897427831779</v>
      </c>
      <c r="G24" s="13"/>
      <c r="H24" s="13"/>
    </row>
    <row r="25" spans="1:8">
      <c r="A25" s="12">
        <v>55</v>
      </c>
      <c r="B25" s="12">
        <v>55</v>
      </c>
      <c r="D25" s="13">
        <f t="shared" si="0"/>
        <v>1.9998049920358103</v>
      </c>
      <c r="E25" s="13">
        <f t="shared" si="1"/>
        <v>1.5516551424309069</v>
      </c>
      <c r="F25" s="13">
        <f t="shared" ref="F25:F34" si="3">+(SQRT(($B$10*SIN($A$14)*$B$3)^2+(COS($A$14)*$B$7)^2+$B$8^2+$B$9^2))*1000</f>
        <v>2.4494897427831779</v>
      </c>
      <c r="G25" s="13"/>
      <c r="H25" s="13"/>
    </row>
    <row r="26" spans="1:8">
      <c r="A26" s="12">
        <v>60</v>
      </c>
      <c r="B26" s="12">
        <v>60</v>
      </c>
      <c r="D26" s="13">
        <f t="shared" si="0"/>
        <v>1.5983967398709646</v>
      </c>
      <c r="E26" s="13">
        <f t="shared" si="1"/>
        <v>1.9626465675646994</v>
      </c>
      <c r="F26" s="13">
        <f t="shared" si="3"/>
        <v>2.4494897427831779</v>
      </c>
      <c r="G26" s="13"/>
      <c r="H26" s="13"/>
    </row>
    <row r="27" spans="1:8">
      <c r="A27" s="12">
        <v>65</v>
      </c>
      <c r="B27" s="12">
        <v>65</v>
      </c>
      <c r="D27" s="13">
        <f t="shared" si="0"/>
        <v>1.8697596792154332</v>
      </c>
      <c r="E27" s="13">
        <f t="shared" si="1"/>
        <v>1.7061220440472082</v>
      </c>
      <c r="F27" s="13">
        <f t="shared" si="3"/>
        <v>2.4494897427831779</v>
      </c>
      <c r="G27" s="13"/>
      <c r="H27" s="13"/>
    </row>
    <row r="28" spans="1:8">
      <c r="A28" s="12">
        <v>70</v>
      </c>
      <c r="B28" s="12">
        <v>70</v>
      </c>
      <c r="D28" s="13">
        <f t="shared" si="0"/>
        <v>1.8333029827676597</v>
      </c>
      <c r="E28" s="13">
        <f t="shared" si="1"/>
        <v>1.7452374797083705</v>
      </c>
      <c r="F28" s="13">
        <f t="shared" si="3"/>
        <v>2.4494897427831779</v>
      </c>
      <c r="G28" s="13"/>
      <c r="H28" s="13"/>
    </row>
    <row r="29" spans="1:8">
      <c r="A29" s="12">
        <v>75</v>
      </c>
      <c r="B29" s="12">
        <v>75</v>
      </c>
      <c r="D29" s="13">
        <f t="shared" si="0"/>
        <v>1.6267828440118717</v>
      </c>
      <c r="E29" s="13">
        <f t="shared" si="1"/>
        <v>1.9391831439119591</v>
      </c>
      <c r="F29" s="13">
        <f t="shared" si="3"/>
        <v>2.4494897427831779</v>
      </c>
      <c r="G29" s="13"/>
      <c r="H29" s="13"/>
    </row>
    <row r="30" spans="1:8">
      <c r="A30" s="12">
        <v>80</v>
      </c>
      <c r="B30" s="12">
        <v>80</v>
      </c>
      <c r="D30" s="13">
        <f t="shared" si="0"/>
        <v>1.9951408383293918</v>
      </c>
      <c r="E30" s="13">
        <f t="shared" si="1"/>
        <v>1.5576478172019228</v>
      </c>
      <c r="F30" s="13">
        <f t="shared" si="3"/>
        <v>2.4494897427831779</v>
      </c>
      <c r="G30" s="13"/>
      <c r="H30" s="13"/>
    </row>
    <row r="31" spans="1:8">
      <c r="A31" s="12">
        <v>85</v>
      </c>
      <c r="B31" s="12">
        <v>85</v>
      </c>
      <c r="D31" s="13">
        <f t="shared" si="0"/>
        <v>1.5672413353472694</v>
      </c>
      <c r="E31" s="13">
        <f t="shared" si="1"/>
        <v>1.987613715987725</v>
      </c>
      <c r="F31" s="13">
        <f t="shared" si="3"/>
        <v>2.4494897427831779</v>
      </c>
      <c r="G31" s="13"/>
      <c r="H31" s="13"/>
    </row>
    <row r="32" spans="1:8">
      <c r="A32" s="11">
        <f>+RADIANS(90)</f>
        <v>1.5707963267948966</v>
      </c>
      <c r="B32" s="12">
        <v>90</v>
      </c>
      <c r="D32" s="13">
        <f t="shared" si="0"/>
        <v>1.9183701597422502</v>
      </c>
      <c r="E32" s="13">
        <f t="shared" si="1"/>
        <v>1.6512751489119299</v>
      </c>
      <c r="F32" s="13">
        <f t="shared" si="3"/>
        <v>2.4494897427831779</v>
      </c>
      <c r="G32" s="13"/>
      <c r="H32" s="13"/>
    </row>
    <row r="33" spans="1:8">
      <c r="A33" s="12">
        <v>95</v>
      </c>
      <c r="B33" s="12">
        <v>95</v>
      </c>
      <c r="D33" s="13">
        <f t="shared" si="0"/>
        <v>1.7749953746851685</v>
      </c>
      <c r="E33" s="13">
        <f t="shared" si="1"/>
        <v>1.8045068875041408</v>
      </c>
      <c r="F33" s="13">
        <f t="shared" si="3"/>
        <v>2.4494897427831779</v>
      </c>
      <c r="G33" s="13"/>
      <c r="H33" s="13"/>
    </row>
    <row r="34" spans="1:8">
      <c r="A34" s="12">
        <v>100</v>
      </c>
      <c r="B34" s="12">
        <v>100</v>
      </c>
      <c r="D34" s="13">
        <f t="shared" si="0"/>
        <v>1.6778993472682397</v>
      </c>
      <c r="E34" s="13">
        <f t="shared" si="1"/>
        <v>1.8951272958934544</v>
      </c>
      <c r="F34" s="13">
        <f t="shared" si="3"/>
        <v>2.4494897427831779</v>
      </c>
      <c r="G34" s="13"/>
      <c r="H34" s="13"/>
    </row>
    <row r="35" spans="1:8">
      <c r="A35" s="12">
        <v>105</v>
      </c>
      <c r="B35" s="12">
        <v>105</v>
      </c>
      <c r="D35" s="13">
        <f t="shared" si="0"/>
        <v>1.9767397178900281</v>
      </c>
      <c r="E35" s="13">
        <f t="shared" si="1"/>
        <v>1.5809344625630992</v>
      </c>
      <c r="F35" s="13">
        <f t="shared" ref="F35:F44" si="4">+(SQRT(($B$10*SIN($A$14)*$B$3)^2+(COS($A$14)*$B$7)^2+$B$8^2+$B$9^2))*1000</f>
        <v>2.4494897427831779</v>
      </c>
      <c r="G35" s="13"/>
      <c r="H35" s="13"/>
    </row>
    <row r="36" spans="1:8">
      <c r="A36" s="12">
        <v>110</v>
      </c>
      <c r="B36" s="12">
        <v>110</v>
      </c>
      <c r="D36" s="13">
        <f t="shared" si="0"/>
        <v>1.5524084948875718</v>
      </c>
      <c r="E36" s="13">
        <f t="shared" si="1"/>
        <v>1.999220236043175</v>
      </c>
      <c r="F36" s="13">
        <f t="shared" si="4"/>
        <v>2.4494897427831779</v>
      </c>
      <c r="G36" s="13"/>
      <c r="H36" s="13"/>
    </row>
    <row r="37" spans="1:8">
      <c r="A37" s="12">
        <v>115</v>
      </c>
      <c r="B37" s="12">
        <v>115</v>
      </c>
      <c r="D37" s="13">
        <f t="shared" si="0"/>
        <v>1.957264490588857</v>
      </c>
      <c r="E37" s="13">
        <f t="shared" si="1"/>
        <v>1.6049826793718258</v>
      </c>
      <c r="F37" s="13">
        <f t="shared" si="4"/>
        <v>2.4494897427831779</v>
      </c>
      <c r="G37" s="13"/>
      <c r="H37" s="13"/>
    </row>
    <row r="38" spans="1:8">
      <c r="A38" s="12">
        <v>120</v>
      </c>
      <c r="B38" s="12">
        <v>120</v>
      </c>
      <c r="D38" s="13">
        <f t="shared" si="0"/>
        <v>1.7157850100627863</v>
      </c>
      <c r="E38" s="13">
        <f t="shared" si="1"/>
        <v>1.8608964201286078</v>
      </c>
      <c r="F38" s="13">
        <f t="shared" si="4"/>
        <v>2.4494897427831779</v>
      </c>
      <c r="G38" s="13"/>
      <c r="H38" s="13"/>
    </row>
    <row r="39" spans="1:8">
      <c r="A39" s="12">
        <v>125</v>
      </c>
      <c r="B39" s="12">
        <v>125</v>
      </c>
      <c r="D39" s="13">
        <f t="shared" si="0"/>
        <v>1.7353564557766461</v>
      </c>
      <c r="E39" s="13">
        <f t="shared" si="1"/>
        <v>1.8426588557293886</v>
      </c>
      <c r="F39" s="13">
        <f t="shared" si="4"/>
        <v>2.4494897427831779</v>
      </c>
      <c r="G39" s="13"/>
      <c r="H39" s="13"/>
    </row>
    <row r="40" spans="1:8">
      <c r="A40" s="12">
        <v>130</v>
      </c>
      <c r="B40" s="12">
        <v>130</v>
      </c>
      <c r="D40" s="13">
        <f t="shared" si="0"/>
        <v>1.9455281823049562</v>
      </c>
      <c r="E40" s="13">
        <f t="shared" si="1"/>
        <v>1.6191892350990962</v>
      </c>
      <c r="F40" s="13">
        <f t="shared" si="4"/>
        <v>2.4494897427831779</v>
      </c>
      <c r="G40" s="13"/>
      <c r="H40" s="13"/>
    </row>
    <row r="41" spans="1:8">
      <c r="A41" s="12">
        <v>135</v>
      </c>
      <c r="B41" s="12">
        <v>135</v>
      </c>
      <c r="D41" s="13">
        <f t="shared" si="0"/>
        <v>1.5554081798952557</v>
      </c>
      <c r="E41" s="13">
        <f t="shared" si="1"/>
        <v>1.9968873481292209</v>
      </c>
      <c r="F41" s="13">
        <f t="shared" si="4"/>
        <v>2.4494897427831779</v>
      </c>
      <c r="G41" s="13"/>
      <c r="H41" s="13"/>
    </row>
    <row r="42" spans="1:8">
      <c r="A42" s="12">
        <v>140</v>
      </c>
      <c r="B42" s="12">
        <v>140</v>
      </c>
      <c r="D42" s="13">
        <f t="shared" si="0"/>
        <v>1.9843537613347622</v>
      </c>
      <c r="E42" s="13">
        <f t="shared" si="1"/>
        <v>1.5713668690284279</v>
      </c>
      <c r="F42" s="13">
        <f t="shared" si="4"/>
        <v>2.4494897427831779</v>
      </c>
      <c r="G42" s="13"/>
      <c r="H42" s="13"/>
    </row>
    <row r="43" spans="1:8">
      <c r="A43" s="12">
        <v>145</v>
      </c>
      <c r="B43" s="12">
        <v>145</v>
      </c>
      <c r="D43" s="13">
        <f t="shared" si="0"/>
        <v>1.6599430888309337</v>
      </c>
      <c r="E43" s="13">
        <f t="shared" si="1"/>
        <v>1.9108748334325938</v>
      </c>
      <c r="F43" s="13">
        <f t="shared" si="4"/>
        <v>2.4494897427831779</v>
      </c>
      <c r="G43" s="13"/>
      <c r="H43" s="13"/>
    </row>
    <row r="44" spans="1:8">
      <c r="A44" s="12">
        <v>150</v>
      </c>
      <c r="B44" s="12">
        <v>150</v>
      </c>
      <c r="D44" s="13">
        <f t="shared" si="0"/>
        <v>1.7947223789116695</v>
      </c>
      <c r="E44" s="13">
        <f t="shared" si="1"/>
        <v>1.7848880272547245</v>
      </c>
      <c r="F44" s="13">
        <f t="shared" si="4"/>
        <v>2.4494897427831779</v>
      </c>
      <c r="G44" s="13"/>
      <c r="H44" s="13"/>
    </row>
    <row r="45" spans="1:8">
      <c r="A45" s="12">
        <v>155</v>
      </c>
      <c r="B45" s="12">
        <v>155</v>
      </c>
      <c r="D45" s="13">
        <f t="shared" si="0"/>
        <v>1.903130229443192</v>
      </c>
      <c r="E45" s="13">
        <f t="shared" si="1"/>
        <v>1.6688166516975815</v>
      </c>
      <c r="F45" s="13">
        <f t="shared" ref="F45:F54" si="5">+(SQRT(($B$10*SIN($A$14)*$B$3)^2+(COS($A$14)*$B$7)^2+$B$8^2+$B$9^2))*1000</f>
        <v>2.4494897427831779</v>
      </c>
      <c r="G45" s="13"/>
      <c r="H45" s="13"/>
    </row>
    <row r="46" spans="1:8">
      <c r="A46" s="12">
        <v>160</v>
      </c>
      <c r="B46" s="12">
        <v>160</v>
      </c>
      <c r="D46" s="13">
        <f t="shared" si="0"/>
        <v>1.5759313468886269</v>
      </c>
      <c r="E46" s="13">
        <f t="shared" si="1"/>
        <v>1.9807306927236277</v>
      </c>
      <c r="F46" s="13">
        <f t="shared" si="5"/>
        <v>2.4494897427831779</v>
      </c>
      <c r="G46" s="13"/>
      <c r="H46" s="13"/>
    </row>
    <row r="47" spans="1:8">
      <c r="A47" s="12">
        <v>165</v>
      </c>
      <c r="B47" s="12">
        <v>165</v>
      </c>
      <c r="D47" s="13">
        <f t="shared" si="0"/>
        <v>1.9982465357571677</v>
      </c>
      <c r="E47" s="13">
        <f t="shared" si="1"/>
        <v>1.5536616328976209</v>
      </c>
      <c r="F47" s="13">
        <f t="shared" si="5"/>
        <v>2.4494897427831779</v>
      </c>
      <c r="G47" s="13"/>
      <c r="H47" s="13"/>
    </row>
    <row r="48" spans="1:8">
      <c r="A48" s="12">
        <v>170</v>
      </c>
      <c r="B48" s="12">
        <v>170</v>
      </c>
      <c r="D48" s="13">
        <f t="shared" si="0"/>
        <v>1.6119229076118002</v>
      </c>
      <c r="E48" s="13">
        <f t="shared" si="1"/>
        <v>1.9515527733371558</v>
      </c>
      <c r="F48" s="13">
        <f t="shared" si="5"/>
        <v>2.4494897427831779</v>
      </c>
      <c r="G48" s="13"/>
      <c r="H48" s="13"/>
    </row>
    <row r="49" spans="1:8">
      <c r="A49" s="12">
        <v>175</v>
      </c>
      <c r="B49" s="12">
        <v>175</v>
      </c>
      <c r="D49" s="13">
        <f t="shared" si="0"/>
        <v>1.8518535309412349</v>
      </c>
      <c r="E49" s="13">
        <f t="shared" si="1"/>
        <v>1.7255411287894893</v>
      </c>
      <c r="F49" s="13">
        <f t="shared" si="5"/>
        <v>2.4494897427831779</v>
      </c>
      <c r="G49" s="13"/>
      <c r="H49" s="13"/>
    </row>
    <row r="50" spans="1:8">
      <c r="A50" s="12">
        <v>180</v>
      </c>
      <c r="B50" s="12">
        <v>180</v>
      </c>
      <c r="D50" s="13">
        <f t="shared" si="0"/>
        <v>1.8518659648552545</v>
      </c>
      <c r="E50" s="13">
        <f t="shared" si="1"/>
        <v>1.7255277845964525</v>
      </c>
      <c r="F50" s="13">
        <f t="shared" si="5"/>
        <v>2.4494897427831779</v>
      </c>
      <c r="G50" s="13"/>
      <c r="H50" s="13"/>
    </row>
    <row r="51" spans="1:8">
      <c r="A51" s="12"/>
      <c r="B51" s="12">
        <v>185</v>
      </c>
      <c r="D51" s="13">
        <f t="shared" si="0"/>
        <v>1.6119132205000444</v>
      </c>
      <c r="E51" s="13">
        <f t="shared" si="1"/>
        <v>1.9515607745547663</v>
      </c>
      <c r="F51" s="13">
        <f t="shared" si="5"/>
        <v>2.4494897427831779</v>
      </c>
      <c r="G51" s="13"/>
      <c r="H51" s="13"/>
    </row>
    <row r="52" spans="1:8">
      <c r="A52" s="12"/>
      <c r="B52" s="12">
        <v>190</v>
      </c>
      <c r="D52" s="13">
        <f t="shared" si="0"/>
        <v>1.9982481261781107</v>
      </c>
      <c r="E52" s="13">
        <f t="shared" si="1"/>
        <v>1.5536595873708281</v>
      </c>
      <c r="F52" s="13">
        <f t="shared" si="5"/>
        <v>2.4494897427831779</v>
      </c>
      <c r="G52" s="13"/>
      <c r="H52" s="13"/>
    </row>
    <row r="53" spans="1:8">
      <c r="A53" s="12"/>
      <c r="B53" s="12">
        <v>195</v>
      </c>
      <c r="D53" s="13">
        <f t="shared" si="0"/>
        <v>1.5759378710175036</v>
      </c>
      <c r="E53" s="13">
        <f t="shared" si="1"/>
        <v>1.9807255019049061</v>
      </c>
      <c r="F53" s="13">
        <f t="shared" si="5"/>
        <v>2.4494897427831779</v>
      </c>
      <c r="G53" s="13"/>
      <c r="H53" s="13"/>
    </row>
    <row r="54" spans="1:8">
      <c r="A54" s="12"/>
      <c r="B54" s="12">
        <v>200</v>
      </c>
      <c r="D54" s="13">
        <f t="shared" si="0"/>
        <v>1.9031194933893951</v>
      </c>
      <c r="E54" s="13">
        <f t="shared" si="1"/>
        <v>1.6688288950892824</v>
      </c>
      <c r="F54" s="13">
        <f t="shared" si="5"/>
        <v>2.4494897427831779</v>
      </c>
      <c r="G54" s="13"/>
      <c r="H54" s="13"/>
    </row>
    <row r="55" spans="1:8">
      <c r="A55" s="12"/>
      <c r="B55" s="12">
        <v>205</v>
      </c>
      <c r="D55" s="13">
        <f t="shared" si="0"/>
        <v>1.7947357549160612</v>
      </c>
      <c r="E55" s="13">
        <f t="shared" si="1"/>
        <v>1.7848745774506116</v>
      </c>
      <c r="F55" s="13">
        <f t="shared" ref="F55:F64" si="6">+(SQRT(($B$10*SIN($A$14)*$B$3)^2+(COS($A$14)*$B$7)^2+$B$8^2+$B$9^2))*1000</f>
        <v>2.4494897427831779</v>
      </c>
      <c r="G55" s="13"/>
      <c r="H55" s="13"/>
    </row>
    <row r="56" spans="1:8">
      <c r="A56" s="12"/>
      <c r="B56" s="12">
        <v>210</v>
      </c>
      <c r="D56" s="13">
        <f t="shared" si="0"/>
        <v>1.6599311281601261</v>
      </c>
      <c r="E56" s="13">
        <f t="shared" si="1"/>
        <v>1.9108852233895879</v>
      </c>
      <c r="F56" s="13">
        <f t="shared" si="6"/>
        <v>2.4494897427831779</v>
      </c>
      <c r="G56" s="13"/>
      <c r="H56" s="13"/>
    </row>
    <row r="57" spans="1:8">
      <c r="A57" s="12"/>
      <c r="B57" s="12">
        <v>215</v>
      </c>
      <c r="D57" s="13">
        <f t="shared" si="0"/>
        <v>1.9843584537805599</v>
      </c>
      <c r="E57" s="13">
        <f t="shared" si="1"/>
        <v>1.5713609432950941</v>
      </c>
      <c r="F57" s="13">
        <f t="shared" si="6"/>
        <v>2.4494897427831779</v>
      </c>
      <c r="G57" s="13"/>
      <c r="H57" s="13"/>
    </row>
    <row r="58" spans="1:8">
      <c r="A58" s="12"/>
      <c r="B58" s="12">
        <v>220</v>
      </c>
      <c r="D58" s="13">
        <f t="shared" si="0"/>
        <v>1.5554108981246668</v>
      </c>
      <c r="E58" s="13">
        <f t="shared" si="1"/>
        <v>1.9968852308529499</v>
      </c>
      <c r="F58" s="13">
        <f t="shared" si="6"/>
        <v>2.4494897427831779</v>
      </c>
      <c r="G58" s="13"/>
      <c r="H58" s="13"/>
    </row>
    <row r="59" spans="1:8">
      <c r="A59" s="12"/>
      <c r="B59" s="12">
        <v>225</v>
      </c>
      <c r="D59" s="13">
        <f t="shared" si="0"/>
        <v>1.9455197493041727</v>
      </c>
      <c r="E59" s="13">
        <f t="shared" si="1"/>
        <v>1.6191993676725087</v>
      </c>
      <c r="F59" s="13">
        <f t="shared" si="6"/>
        <v>2.4494897427831779</v>
      </c>
      <c r="G59" s="13"/>
      <c r="H59" s="13"/>
    </row>
    <row r="60" spans="1:8">
      <c r="A60" s="12"/>
      <c r="B60" s="12">
        <v>230</v>
      </c>
      <c r="D60" s="13">
        <f t="shared" si="0"/>
        <v>1.7353698850524002</v>
      </c>
      <c r="E60" s="13">
        <f t="shared" si="1"/>
        <v>1.842646208379906</v>
      </c>
      <c r="F60" s="13">
        <f t="shared" si="6"/>
        <v>2.4494897427831779</v>
      </c>
      <c r="G60" s="13"/>
      <c r="H60" s="13"/>
    </row>
    <row r="61" spans="1:8">
      <c r="A61" s="12"/>
      <c r="B61" s="12">
        <v>235</v>
      </c>
      <c r="D61" s="13">
        <f t="shared" si="0"/>
        <v>1.7157717787701858</v>
      </c>
      <c r="E61" s="13">
        <f t="shared" si="1"/>
        <v>1.8609086195671771</v>
      </c>
      <c r="F61" s="13">
        <f t="shared" si="6"/>
        <v>2.4494897427831779</v>
      </c>
      <c r="G61" s="13"/>
      <c r="H61" s="13"/>
    </row>
    <row r="62" spans="1:8">
      <c r="A62" s="12"/>
      <c r="B62" s="12">
        <v>240</v>
      </c>
      <c r="D62" s="13">
        <f t="shared" si="0"/>
        <v>1.95727204830401</v>
      </c>
      <c r="E62" s="13">
        <f t="shared" si="1"/>
        <v>1.6049734627499135</v>
      </c>
      <c r="F62" s="13">
        <f t="shared" si="6"/>
        <v>2.4494897427831779</v>
      </c>
      <c r="G62" s="13"/>
      <c r="H62" s="13"/>
    </row>
    <row r="63" spans="1:8">
      <c r="A63" s="12"/>
      <c r="B63" s="12">
        <v>245</v>
      </c>
      <c r="D63" s="13">
        <f t="shared" si="0"/>
        <v>1.5524071280269953</v>
      </c>
      <c r="E63" s="13">
        <f t="shared" si="1"/>
        <v>1.9992212974192227</v>
      </c>
      <c r="F63" s="13">
        <f t="shared" si="6"/>
        <v>2.4494897427831779</v>
      </c>
      <c r="G63" s="13"/>
      <c r="H63" s="13"/>
    </row>
    <row r="64" spans="1:8">
      <c r="A64" s="12"/>
      <c r="B64" s="12">
        <v>250</v>
      </c>
      <c r="D64" s="13">
        <f t="shared" si="0"/>
        <v>1.9767340360097434</v>
      </c>
      <c r="E64" s="13">
        <f t="shared" si="1"/>
        <v>1.5809415669417555</v>
      </c>
      <c r="F64" s="13">
        <f t="shared" si="6"/>
        <v>2.4494897427831779</v>
      </c>
      <c r="G64" s="13"/>
      <c r="H64" s="13"/>
    </row>
    <row r="65" spans="1:8">
      <c r="A65" s="12"/>
      <c r="B65" s="12">
        <v>255</v>
      </c>
      <c r="D65" s="13">
        <f t="shared" si="0"/>
        <v>1.6779118450672434</v>
      </c>
      <c r="E65" s="13">
        <f t="shared" si="1"/>
        <v>1.8951162305744369</v>
      </c>
      <c r="F65" s="13">
        <f t="shared" ref="F65:F74" si="7">+(SQRT(($B$10*SIN($A$14)*$B$3)^2+(COS($A$14)*$B$7)^2+$B$8^2+$B$9^2))*1000</f>
        <v>2.4494897427831779</v>
      </c>
      <c r="G65" s="13"/>
      <c r="H65" s="13"/>
    </row>
    <row r="66" spans="1:8">
      <c r="A66" s="12"/>
      <c r="B66" s="12">
        <v>260</v>
      </c>
      <c r="D66" s="13">
        <f t="shared" si="0"/>
        <v>1.7749818764067962</v>
      </c>
      <c r="E66" s="13">
        <f t="shared" si="1"/>
        <v>1.8045201649277935</v>
      </c>
      <c r="F66" s="13">
        <f t="shared" si="7"/>
        <v>2.4494897427831779</v>
      </c>
      <c r="G66" s="13"/>
      <c r="H66" s="13"/>
    </row>
    <row r="67" spans="1:8">
      <c r="A67" s="12"/>
      <c r="B67" s="12">
        <v>265</v>
      </c>
      <c r="D67" s="13">
        <f t="shared" si="0"/>
        <v>1.9183801874941386</v>
      </c>
      <c r="E67" s="13">
        <f t="shared" si="1"/>
        <v>1.6512634990920068</v>
      </c>
      <c r="F67" s="13">
        <f t="shared" si="7"/>
        <v>2.4494897427831779</v>
      </c>
      <c r="G67" s="13"/>
      <c r="H67" s="13"/>
    </row>
    <row r="68" spans="1:8">
      <c r="A68" s="12"/>
      <c r="B68" s="12">
        <v>270</v>
      </c>
      <c r="D68" s="13">
        <f t="shared" si="0"/>
        <v>1.5672360246494084</v>
      </c>
      <c r="E68" s="13">
        <f t="shared" si="1"/>
        <v>1.9876179034826438</v>
      </c>
      <c r="F68" s="13">
        <f t="shared" si="7"/>
        <v>2.4494897427831779</v>
      </c>
      <c r="G68" s="13"/>
      <c r="H68" s="13"/>
    </row>
    <row r="69" spans="1:8">
      <c r="A69" s="12"/>
      <c r="B69" s="12">
        <v>275</v>
      </c>
      <c r="D69" s="13">
        <f t="shared" si="0"/>
        <v>1.9951381971178195</v>
      </c>
      <c r="E69" s="13">
        <f t="shared" si="1"/>
        <v>1.5576512002387053</v>
      </c>
      <c r="F69" s="13">
        <f t="shared" si="7"/>
        <v>2.4494897427831779</v>
      </c>
      <c r="G69" s="13"/>
      <c r="H69" s="13"/>
    </row>
    <row r="70" spans="1:8">
      <c r="A70" s="12"/>
      <c r="B70" s="12">
        <v>280</v>
      </c>
      <c r="D70" s="13">
        <f t="shared" si="0"/>
        <v>1.6267933962462766</v>
      </c>
      <c r="E70" s="13">
        <f t="shared" si="1"/>
        <v>1.9391742915821488</v>
      </c>
      <c r="F70" s="13">
        <f t="shared" si="7"/>
        <v>2.4494897427831779</v>
      </c>
      <c r="G70" s="13"/>
      <c r="H70" s="13"/>
    </row>
    <row r="71" spans="1:8">
      <c r="A71" s="12"/>
      <c r="B71" s="12">
        <v>285</v>
      </c>
      <c r="D71" s="13">
        <f t="shared" si="0"/>
        <v>1.8332901436899893</v>
      </c>
      <c r="E71" s="13">
        <f t="shared" si="1"/>
        <v>1.7452509665525937</v>
      </c>
      <c r="F71" s="13">
        <f t="shared" si="7"/>
        <v>2.4494897427831779</v>
      </c>
      <c r="G71" s="13"/>
      <c r="H71" s="13"/>
    </row>
    <row r="72" spans="1:8">
      <c r="A72" s="12"/>
      <c r="B72" s="12">
        <v>290</v>
      </c>
      <c r="D72" s="13">
        <f t="shared" si="0"/>
        <v>1.8697716238182898</v>
      </c>
      <c r="E72" s="13">
        <f t="shared" si="1"/>
        <v>1.7061089537211684</v>
      </c>
      <c r="F72" s="13">
        <f t="shared" si="7"/>
        <v>2.4494897427831779</v>
      </c>
      <c r="G72" s="13"/>
      <c r="H72" s="13"/>
    </row>
    <row r="73" spans="1:8">
      <c r="A73" s="12"/>
      <c r="B73" s="12">
        <v>295</v>
      </c>
      <c r="D73" s="13">
        <f t="shared" si="0"/>
        <v>1.5983880178871246</v>
      </c>
      <c r="E73" s="13">
        <f t="shared" si="1"/>
        <v>1.9626536707933198</v>
      </c>
      <c r="F73" s="13">
        <f t="shared" si="7"/>
        <v>2.4494897427831779</v>
      </c>
      <c r="G73" s="13"/>
      <c r="H73" s="13"/>
    </row>
    <row r="74" spans="1:8">
      <c r="A74" s="12"/>
      <c r="B74" s="12">
        <v>300</v>
      </c>
      <c r="D74" s="13">
        <f t="shared" si="0"/>
        <v>1.9998055229075744</v>
      </c>
      <c r="E74" s="13">
        <f t="shared" si="1"/>
        <v>1.5516544582322396</v>
      </c>
      <c r="F74" s="13">
        <f t="shared" si="7"/>
        <v>2.4494897427831779</v>
      </c>
      <c r="G74" s="13"/>
      <c r="H74" s="13"/>
    </row>
    <row r="75" spans="1:8">
      <c r="A75" s="12"/>
      <c r="B75" s="12">
        <v>305</v>
      </c>
      <c r="D75" s="13">
        <f t="shared" si="0"/>
        <v>1.5863641123080159</v>
      </c>
      <c r="E75" s="13">
        <f t="shared" si="1"/>
        <v>1.9723850005475156</v>
      </c>
      <c r="F75" s="13">
        <f t="shared" ref="F75:F86" si="8">+(SQRT(($B$10*SIN($A$14)*$B$3)^2+(COS($A$14)*$B$7)^2+$B$8^2+$B$9^2))*1000</f>
        <v>2.4494897427831779</v>
      </c>
      <c r="G75" s="13"/>
      <c r="H75" s="13"/>
    </row>
    <row r="76" spans="1:8">
      <c r="A76" s="12"/>
      <c r="B76" s="12">
        <v>310</v>
      </c>
      <c r="D76" s="13">
        <f t="shared" si="0"/>
        <v>1.8868776653586978</v>
      </c>
      <c r="E76" s="13">
        <f t="shared" si="1"/>
        <v>1.6871711125947284</v>
      </c>
      <c r="F76" s="13">
        <f t="shared" si="8"/>
        <v>2.4494897427831779</v>
      </c>
      <c r="G76" s="13"/>
      <c r="H76" s="13"/>
    </row>
    <row r="77" spans="1:8">
      <c r="A77" s="12"/>
      <c r="B77" s="12">
        <v>315</v>
      </c>
      <c r="D77" s="13">
        <f t="shared" si="0"/>
        <v>1.8142232744524147</v>
      </c>
      <c r="E77" s="13">
        <f t="shared" si="1"/>
        <v>1.7650630576947617</v>
      </c>
      <c r="F77" s="13">
        <f t="shared" si="8"/>
        <v>2.4494897427831779</v>
      </c>
      <c r="G77" s="13"/>
      <c r="H77" s="13"/>
    </row>
    <row r="78" spans="1:8">
      <c r="A78" s="12"/>
      <c r="B78" s="12">
        <v>320</v>
      </c>
      <c r="D78" s="13">
        <f t="shared" si="0"/>
        <v>1.6428343197960487</v>
      </c>
      <c r="E78" s="13">
        <f t="shared" si="1"/>
        <v>1.9256035637960052</v>
      </c>
      <c r="F78" s="13">
        <f t="shared" si="8"/>
        <v>2.4494897427831779</v>
      </c>
      <c r="G78" s="13"/>
      <c r="H78" s="13"/>
    </row>
    <row r="79" spans="1:8">
      <c r="A79" s="12"/>
      <c r="B79" s="12">
        <v>325</v>
      </c>
      <c r="D79" s="13">
        <f t="shared" ref="D79:D86" si="9">+(SQRT(($B$10*SIN(B79)*COS($A$32)*$B$3)^2+($B$10*SIN($A$32)*COS(B79)*$B$4)^2+(SIN($A$32)*SIN(B79)*$B$7)^2))*1000</f>
        <v>1.9905044824274036</v>
      </c>
      <c r="E79" s="13">
        <f t="shared" ref="E79:E86" si="10">+(SQRT(($B$10*COS(B79)*COS($A$32)*$B$3)^2+($B$10*SIN($A$32)*SIN(B79)*$B$4)^2+(SIN($A$32)*COS(B79)*$B$7)^2))*1000</f>
        <v>1.5635682244916713</v>
      </c>
      <c r="F79" s="13">
        <f t="shared" si="8"/>
        <v>2.4494897427831779</v>
      </c>
      <c r="G79" s="13"/>
      <c r="H79" s="13"/>
    </row>
    <row r="80" spans="1:8">
      <c r="A80" s="12"/>
      <c r="B80" s="12">
        <v>330</v>
      </c>
      <c r="D80" s="13">
        <f t="shared" si="9"/>
        <v>1.5603760477050437</v>
      </c>
      <c r="E80" s="13">
        <f t="shared" si="10"/>
        <v>1.9930078466860115</v>
      </c>
      <c r="F80" s="13">
        <f t="shared" si="8"/>
        <v>2.4494897427831779</v>
      </c>
      <c r="G80" s="13"/>
      <c r="H80" s="13"/>
    </row>
    <row r="81" spans="1:8">
      <c r="A81" s="12"/>
      <c r="B81" s="12">
        <v>335</v>
      </c>
      <c r="D81" s="13">
        <f t="shared" si="9"/>
        <v>1.9325258124905007</v>
      </c>
      <c r="E81" s="13">
        <f t="shared" si="10"/>
        <v>1.6346858020003578</v>
      </c>
      <c r="F81" s="13">
        <f t="shared" si="8"/>
        <v>2.4494897427831779</v>
      </c>
      <c r="G81" s="13"/>
      <c r="H81" s="13"/>
    </row>
    <row r="82" spans="1:8">
      <c r="A82" s="12"/>
      <c r="B82" s="12">
        <v>340</v>
      </c>
      <c r="D82" s="13">
        <f t="shared" si="9"/>
        <v>1.7551643025941737</v>
      </c>
      <c r="E82" s="13">
        <f t="shared" si="10"/>
        <v>1.82380151280306</v>
      </c>
      <c r="F82" s="13">
        <f t="shared" si="8"/>
        <v>2.4494897427831779</v>
      </c>
      <c r="G82" s="13"/>
      <c r="H82" s="13"/>
    </row>
    <row r="83" spans="1:8">
      <c r="A83" s="12"/>
      <c r="B83" s="12">
        <v>345</v>
      </c>
      <c r="D83" s="13">
        <f t="shared" si="9"/>
        <v>1.6965599855378251</v>
      </c>
      <c r="E83" s="13">
        <f t="shared" si="10"/>
        <v>1.8784402845647017</v>
      </c>
      <c r="F83" s="13">
        <f t="shared" si="8"/>
        <v>2.4494897427831779</v>
      </c>
      <c r="G83" s="13"/>
      <c r="H83" s="13"/>
    </row>
    <row r="84" spans="1:8">
      <c r="A84" s="12"/>
      <c r="B84" s="12">
        <v>350</v>
      </c>
      <c r="D84" s="13">
        <f t="shared" si="9"/>
        <v>1.9676978490144286</v>
      </c>
      <c r="E84" s="13">
        <f t="shared" si="10"/>
        <v>1.5921742562256227</v>
      </c>
      <c r="F84" s="13">
        <f t="shared" si="8"/>
        <v>2.4494897427831779</v>
      </c>
      <c r="G84" s="13"/>
      <c r="H84" s="13"/>
    </row>
    <row r="85" spans="1:8">
      <c r="A85" s="12"/>
      <c r="B85" s="12">
        <v>355</v>
      </c>
      <c r="D85" s="13">
        <f t="shared" si="9"/>
        <v>1.5514037800170808</v>
      </c>
      <c r="E85" s="13">
        <f t="shared" si="10"/>
        <v>1.9999999996380842</v>
      </c>
      <c r="F85" s="13">
        <f t="shared" si="8"/>
        <v>2.4494897427831779</v>
      </c>
      <c r="G85" s="13"/>
      <c r="H85" s="13"/>
    </row>
    <row r="86" spans="1:8">
      <c r="A86" s="12"/>
      <c r="B86" s="12">
        <v>360</v>
      </c>
      <c r="D86" s="13">
        <f t="shared" si="9"/>
        <v>1.9676845713881064</v>
      </c>
      <c r="E86" s="13">
        <f t="shared" si="10"/>
        <v>1.5921906653177023</v>
      </c>
      <c r="F86" s="13">
        <f t="shared" si="8"/>
        <v>2.4494897427831779</v>
      </c>
    </row>
    <row r="87" spans="1:8">
      <c r="A87" s="12"/>
      <c r="B87" s="12"/>
      <c r="D87" s="15">
        <f>+MAX(D14:D86)</f>
        <v>1.9998055229075744</v>
      </c>
      <c r="E87" s="15">
        <f>+MAX(E14:E86)</f>
        <v>2</v>
      </c>
      <c r="F87" s="15">
        <f>+MAX(F14:F86)</f>
        <v>2.4494897427831779</v>
      </c>
    </row>
    <row r="88" spans="1:8">
      <c r="A88" s="12"/>
      <c r="B88" s="12"/>
    </row>
    <row r="89" spans="1:8">
      <c r="A89" s="12"/>
      <c r="B89" s="12"/>
    </row>
    <row r="90" spans="1:8">
      <c r="A90" s="12"/>
      <c r="B90" s="12"/>
    </row>
    <row r="91" spans="1:8">
      <c r="A91" s="12"/>
      <c r="B91" s="12"/>
    </row>
    <row r="92" spans="1:8">
      <c r="A92" s="12"/>
      <c r="B92" s="12"/>
    </row>
  </sheetData>
  <mergeCells count="2">
    <mergeCell ref="A2:B2"/>
    <mergeCell ref="E3:F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IncertidumbrePuntual</vt:lpstr>
      <vt:lpstr>SimulacionDesvMaximas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fabian barbato</cp:lastModifiedBy>
  <dcterms:created xsi:type="dcterms:W3CDTF">2015-06-05T18:19:00Z</dcterms:created>
  <dcterms:modified xsi:type="dcterms:W3CDTF">2023-10-27T14:15:48Z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8406AB37276143D8A651C8939D07C502</vt:lpwstr>
  </property>
  <property fmtid="{D5CDD505-2E9C-101B-9397-08002B2CF9AE}" pid="3" name="KSOProductBuildVer">
    <vt:lpwstr>1033-12.2.0.13266</vt:lpwstr>
  </property>
</Properties>
</file>