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2" yWindow="12" windowWidth="20844" windowHeight="9096"/>
  </bookViews>
  <sheets>
    <sheet name="E.ELECTRICA" sheetId="2" r:id="rId1"/>
    <sheet name="Hoja3" sheetId="3" r:id="rId2"/>
    <sheet name="Hoja1" sheetId="4" r:id="rId3"/>
  </sheets>
  <calcPr calcId="144525"/>
</workbook>
</file>

<file path=xl/calcChain.xml><?xml version="1.0" encoding="utf-8"?>
<calcChain xmlns="http://schemas.openxmlformats.org/spreadsheetml/2006/main">
  <c r="L73" i="2" l="1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N72" i="2"/>
  <c r="M72" i="2"/>
  <c r="L72" i="2"/>
  <c r="N71" i="2"/>
  <c r="M71" i="2"/>
  <c r="L71" i="2"/>
  <c r="N70" i="2"/>
  <c r="M70" i="2"/>
  <c r="L70" i="2"/>
  <c r="N69" i="2"/>
  <c r="M69" i="2"/>
  <c r="L69" i="2"/>
  <c r="N68" i="2"/>
  <c r="M68" i="2"/>
  <c r="L68" i="2"/>
  <c r="N67" i="2"/>
  <c r="M67" i="2"/>
  <c r="L67" i="2"/>
  <c r="N66" i="2"/>
  <c r="M66" i="2"/>
  <c r="L66" i="2"/>
  <c r="N65" i="2"/>
  <c r="M65" i="2"/>
  <c r="L65" i="2"/>
  <c r="N64" i="2"/>
  <c r="M64" i="2"/>
  <c r="L64" i="2"/>
  <c r="N63" i="2"/>
  <c r="M63" i="2"/>
  <c r="L63" i="2"/>
  <c r="N62" i="2"/>
  <c r="M62" i="2"/>
  <c r="L62" i="2"/>
  <c r="N61" i="2"/>
  <c r="M61" i="2"/>
  <c r="L61" i="2"/>
  <c r="N60" i="2"/>
  <c r="M60" i="2"/>
  <c r="L60" i="2"/>
  <c r="N59" i="2"/>
  <c r="M59" i="2"/>
  <c r="L59" i="2"/>
  <c r="N58" i="2"/>
  <c r="M58" i="2"/>
  <c r="L58" i="2"/>
  <c r="N57" i="2"/>
  <c r="M57" i="2"/>
  <c r="L57" i="2"/>
  <c r="N56" i="2"/>
  <c r="M56" i="2"/>
  <c r="L56" i="2"/>
  <c r="N55" i="2"/>
  <c r="M55" i="2"/>
  <c r="L55" i="2"/>
  <c r="N54" i="2"/>
  <c r="M54" i="2"/>
  <c r="L54" i="2"/>
  <c r="N53" i="2"/>
  <c r="M53" i="2"/>
  <c r="L53" i="2"/>
  <c r="N52" i="2"/>
  <c r="M52" i="2"/>
  <c r="L52" i="2"/>
  <c r="N51" i="2"/>
  <c r="M51" i="2"/>
  <c r="L51" i="2"/>
  <c r="N50" i="2"/>
  <c r="M50" i="2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9" i="2"/>
  <c r="M39" i="2"/>
  <c r="L39" i="2"/>
  <c r="N38" i="2"/>
  <c r="M38" i="2"/>
  <c r="L38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L8" i="2"/>
  <c r="N7" i="2"/>
  <c r="M7" i="2"/>
  <c r="L7" i="2"/>
  <c r="N6" i="2"/>
  <c r="M6" i="2"/>
  <c r="L6" i="2"/>
  <c r="N5" i="2"/>
  <c r="M5" i="2"/>
  <c r="L5" i="2"/>
  <c r="Q73" i="2"/>
  <c r="X80" i="2"/>
  <c r="Y80" i="2" s="1"/>
  <c r="X79" i="2"/>
  <c r="Y79" i="2" s="1"/>
  <c r="X78" i="2"/>
  <c r="Y78" i="2" s="1"/>
  <c r="X77" i="2"/>
  <c r="Y77" i="2" s="1"/>
  <c r="X76" i="2"/>
  <c r="Y76" i="2" s="1"/>
  <c r="X75" i="2"/>
  <c r="Y75" i="2" s="1"/>
  <c r="X74" i="2"/>
  <c r="Y74" i="2" s="1"/>
  <c r="X72" i="2"/>
  <c r="Y72" i="2" s="1"/>
  <c r="X71" i="2"/>
  <c r="Y71" i="2" s="1"/>
  <c r="X70" i="2"/>
  <c r="Y70" i="2" s="1"/>
  <c r="X69" i="2"/>
  <c r="Y69" i="2" s="1"/>
  <c r="X68" i="2"/>
  <c r="Y68" i="2" s="1"/>
  <c r="X67" i="2"/>
  <c r="Y67" i="2" s="1"/>
  <c r="X66" i="2"/>
  <c r="Y66" i="2" s="1"/>
  <c r="X65" i="2"/>
  <c r="Y65" i="2" s="1"/>
  <c r="X64" i="2"/>
  <c r="Y64" i="2" s="1"/>
  <c r="X63" i="2"/>
  <c r="Y63" i="2" s="1"/>
  <c r="X62" i="2"/>
  <c r="Y62" i="2" s="1"/>
  <c r="X61" i="2"/>
  <c r="Y61" i="2" s="1"/>
  <c r="X60" i="2"/>
  <c r="Y60" i="2" s="1"/>
  <c r="X59" i="2"/>
  <c r="Y59" i="2" s="1"/>
  <c r="X58" i="2"/>
  <c r="Y58" i="2" s="1"/>
  <c r="X57" i="2"/>
  <c r="Y57" i="2" s="1"/>
  <c r="X56" i="2"/>
  <c r="Y56" i="2" s="1"/>
  <c r="X55" i="2"/>
  <c r="Y55" i="2" s="1"/>
  <c r="X54" i="2"/>
  <c r="Y54" i="2" s="1"/>
  <c r="X53" i="2"/>
  <c r="Y53" i="2" s="1"/>
  <c r="X52" i="2"/>
  <c r="Y52" i="2" s="1"/>
  <c r="X51" i="2"/>
  <c r="Y51" i="2" s="1"/>
  <c r="X50" i="2"/>
  <c r="Y50" i="2" s="1"/>
  <c r="X49" i="2"/>
  <c r="Y49" i="2" s="1"/>
  <c r="X48" i="2"/>
  <c r="Y48" i="2" s="1"/>
  <c r="X47" i="2"/>
  <c r="Y47" i="2" s="1"/>
  <c r="X46" i="2"/>
  <c r="Y46" i="2" s="1"/>
  <c r="X45" i="2"/>
  <c r="Y45" i="2" s="1"/>
  <c r="X44" i="2"/>
  <c r="Y44" i="2" s="1"/>
  <c r="X43" i="2"/>
  <c r="Y43" i="2" s="1"/>
  <c r="X42" i="2"/>
  <c r="Y42" i="2" s="1"/>
  <c r="X41" i="2"/>
  <c r="Y41" i="2" s="1"/>
  <c r="X40" i="2"/>
  <c r="Y40" i="2" s="1"/>
  <c r="X39" i="2"/>
  <c r="Y39" i="2" s="1"/>
  <c r="X38" i="2"/>
  <c r="Y38" i="2" s="1"/>
  <c r="X37" i="2"/>
  <c r="Y37" i="2" s="1"/>
  <c r="X36" i="2"/>
  <c r="Y36" i="2" s="1"/>
  <c r="X35" i="2"/>
  <c r="Y35" i="2" s="1"/>
  <c r="X34" i="2"/>
  <c r="Y34" i="2" s="1"/>
  <c r="X33" i="2"/>
  <c r="Y33" i="2" s="1"/>
  <c r="X32" i="2"/>
  <c r="Y32" i="2" s="1"/>
  <c r="X31" i="2"/>
  <c r="Y31" i="2" s="1"/>
  <c r="X30" i="2"/>
  <c r="Y30" i="2" s="1"/>
  <c r="X29" i="2"/>
  <c r="Y29" i="2" s="1"/>
  <c r="X28" i="2"/>
  <c r="Y28" i="2" s="1"/>
  <c r="X27" i="2"/>
  <c r="Y27" i="2" s="1"/>
  <c r="X26" i="2"/>
  <c r="Y26" i="2" s="1"/>
  <c r="X25" i="2"/>
  <c r="Y25" i="2" s="1"/>
  <c r="X24" i="2"/>
  <c r="Y24" i="2" s="1"/>
  <c r="X23" i="2"/>
  <c r="Y23" i="2" s="1"/>
  <c r="X22" i="2"/>
  <c r="Y22" i="2" s="1"/>
  <c r="X21" i="2"/>
  <c r="Y21" i="2" s="1"/>
  <c r="X20" i="2"/>
  <c r="Y20" i="2" s="1"/>
  <c r="X19" i="2"/>
  <c r="Y19" i="2" s="1"/>
  <c r="X18" i="2"/>
  <c r="Y18" i="2" s="1"/>
  <c r="X17" i="2"/>
  <c r="Y17" i="2" s="1"/>
  <c r="X16" i="2"/>
  <c r="Y16" i="2" s="1"/>
  <c r="W16" i="2"/>
  <c r="X15" i="2"/>
  <c r="Y15" i="2" s="1"/>
  <c r="X14" i="2"/>
  <c r="Y14" i="2" s="1"/>
  <c r="X13" i="2"/>
  <c r="Y13" i="2" s="1"/>
  <c r="X12" i="2"/>
  <c r="Y12" i="2" s="1"/>
  <c r="X11" i="2"/>
  <c r="Y11" i="2" s="1"/>
  <c r="X10" i="2"/>
  <c r="Y10" i="2" s="1"/>
  <c r="X9" i="2"/>
  <c r="Y9" i="2" s="1"/>
  <c r="X8" i="2"/>
  <c r="Y8" i="2" s="1"/>
  <c r="X7" i="2"/>
  <c r="Y7" i="2" s="1"/>
  <c r="X6" i="2"/>
  <c r="Y6" i="2" s="1"/>
  <c r="Y5" i="2"/>
  <c r="X5" i="2"/>
  <c r="Q80" i="2"/>
  <c r="W80" i="2" s="1"/>
  <c r="Q79" i="2"/>
  <c r="W79" i="2" s="1"/>
  <c r="Q78" i="2"/>
  <c r="W78" i="2" s="1"/>
  <c r="Q77" i="2"/>
  <c r="W77" i="2" s="1"/>
  <c r="Q76" i="2"/>
  <c r="W76" i="2" s="1"/>
  <c r="Q75" i="2"/>
  <c r="W75" i="2" s="1"/>
  <c r="Q74" i="2"/>
  <c r="W74" i="2" s="1"/>
  <c r="Q72" i="2"/>
  <c r="W72" i="2" s="1"/>
  <c r="Q71" i="2"/>
  <c r="W71" i="2" s="1"/>
  <c r="Q70" i="2"/>
  <c r="W70" i="2" s="1"/>
  <c r="Q69" i="2"/>
  <c r="W69" i="2" s="1"/>
  <c r="Q68" i="2"/>
  <c r="W68" i="2" s="1"/>
  <c r="Q67" i="2"/>
  <c r="W67" i="2" s="1"/>
  <c r="Q66" i="2"/>
  <c r="W66" i="2" s="1"/>
  <c r="Q65" i="2"/>
  <c r="W65" i="2" s="1"/>
  <c r="Q64" i="2"/>
  <c r="W64" i="2" s="1"/>
  <c r="Q63" i="2"/>
  <c r="W63" i="2" s="1"/>
  <c r="Q62" i="2"/>
  <c r="W62" i="2" s="1"/>
  <c r="Q61" i="2"/>
  <c r="W61" i="2" s="1"/>
  <c r="Q60" i="2"/>
  <c r="W60" i="2" s="1"/>
  <c r="Q59" i="2"/>
  <c r="W59" i="2" s="1"/>
  <c r="Q58" i="2"/>
  <c r="W58" i="2" s="1"/>
  <c r="Q57" i="2"/>
  <c r="W57" i="2" s="1"/>
  <c r="Q56" i="2"/>
  <c r="W56" i="2" s="1"/>
  <c r="Q55" i="2"/>
  <c r="W55" i="2" s="1"/>
  <c r="Q54" i="2"/>
  <c r="W54" i="2" s="1"/>
  <c r="Q53" i="2"/>
  <c r="W53" i="2" s="1"/>
  <c r="Q52" i="2"/>
  <c r="W52" i="2" s="1"/>
  <c r="Q51" i="2"/>
  <c r="W51" i="2" s="1"/>
  <c r="Q50" i="2"/>
  <c r="W50" i="2" s="1"/>
  <c r="Q49" i="2"/>
  <c r="W49" i="2" s="1"/>
  <c r="Q48" i="2"/>
  <c r="W48" i="2" s="1"/>
  <c r="Q47" i="2"/>
  <c r="W47" i="2" s="1"/>
  <c r="Q46" i="2"/>
  <c r="W46" i="2" s="1"/>
  <c r="Q45" i="2"/>
  <c r="W45" i="2" s="1"/>
  <c r="Q44" i="2"/>
  <c r="W44" i="2" s="1"/>
  <c r="Q43" i="2"/>
  <c r="W43" i="2" s="1"/>
  <c r="Q42" i="2"/>
  <c r="W42" i="2" s="1"/>
  <c r="Q41" i="2"/>
  <c r="W41" i="2" s="1"/>
  <c r="Q40" i="2"/>
  <c r="W40" i="2" s="1"/>
  <c r="Q39" i="2"/>
  <c r="W39" i="2" s="1"/>
  <c r="Q38" i="2"/>
  <c r="W38" i="2" s="1"/>
  <c r="Q37" i="2"/>
  <c r="W37" i="2" s="1"/>
  <c r="Q36" i="2"/>
  <c r="W36" i="2" s="1"/>
  <c r="Q35" i="2"/>
  <c r="W35" i="2" s="1"/>
  <c r="Q34" i="2"/>
  <c r="W34" i="2" s="1"/>
  <c r="Q33" i="2"/>
  <c r="W33" i="2" s="1"/>
  <c r="Q32" i="2"/>
  <c r="W32" i="2" s="1"/>
  <c r="Q31" i="2"/>
  <c r="W31" i="2" s="1"/>
  <c r="Q30" i="2"/>
  <c r="W30" i="2" s="1"/>
  <c r="Q29" i="2"/>
  <c r="W29" i="2" s="1"/>
  <c r="Q28" i="2"/>
  <c r="W28" i="2" s="1"/>
  <c r="Q27" i="2"/>
  <c r="W27" i="2" s="1"/>
  <c r="Q26" i="2"/>
  <c r="W26" i="2" s="1"/>
  <c r="Q25" i="2"/>
  <c r="W25" i="2" s="1"/>
  <c r="Q24" i="2"/>
  <c r="W24" i="2" s="1"/>
  <c r="Q23" i="2"/>
  <c r="W23" i="2" s="1"/>
  <c r="Q22" i="2"/>
  <c r="W22" i="2" s="1"/>
  <c r="Q21" i="2"/>
  <c r="W21" i="2" s="1"/>
  <c r="Q20" i="2"/>
  <c r="W20" i="2" s="1"/>
  <c r="Q19" i="2"/>
  <c r="W19" i="2" s="1"/>
  <c r="Q18" i="2"/>
  <c r="W18" i="2" s="1"/>
  <c r="Q17" i="2"/>
  <c r="W17" i="2" s="1"/>
  <c r="Q15" i="2"/>
  <c r="W15" i="2" s="1"/>
  <c r="Q14" i="2"/>
  <c r="W14" i="2" s="1"/>
  <c r="Q13" i="2"/>
  <c r="W13" i="2" s="1"/>
  <c r="Q12" i="2"/>
  <c r="W12" i="2" s="1"/>
  <c r="Q11" i="2"/>
  <c r="W11" i="2" s="1"/>
  <c r="Q10" i="2"/>
  <c r="W10" i="2" s="1"/>
  <c r="Q9" i="2"/>
  <c r="W9" i="2" s="1"/>
  <c r="Q8" i="2"/>
  <c r="W8" i="2" s="1"/>
  <c r="Q7" i="2"/>
  <c r="W7" i="2" s="1"/>
  <c r="Q6" i="2"/>
  <c r="Q5" i="2"/>
  <c r="S73" i="2"/>
  <c r="T73" i="2" s="1"/>
  <c r="S74" i="2"/>
  <c r="U74" i="2" s="1"/>
  <c r="S75" i="2"/>
  <c r="T75" i="2" s="1"/>
  <c r="S76" i="2"/>
  <c r="U76" i="2" s="1"/>
  <c r="S77" i="2"/>
  <c r="V77" i="2" s="1"/>
  <c r="S78" i="2"/>
  <c r="U78" i="2" s="1"/>
  <c r="S79" i="2"/>
  <c r="T79" i="2" s="1"/>
  <c r="S80" i="2"/>
  <c r="T80" i="2" s="1"/>
  <c r="S48" i="2"/>
  <c r="V48" i="2" s="1"/>
  <c r="S49" i="2"/>
  <c r="U49" i="2" s="1"/>
  <c r="S50" i="2"/>
  <c r="T50" i="2" s="1"/>
  <c r="S51" i="2"/>
  <c r="T51" i="2" s="1"/>
  <c r="S52" i="2"/>
  <c r="V52" i="2" s="1"/>
  <c r="S53" i="2"/>
  <c r="T53" i="2" s="1"/>
  <c r="S54" i="2"/>
  <c r="T54" i="2" s="1"/>
  <c r="S55" i="2"/>
  <c r="T55" i="2" s="1"/>
  <c r="S56" i="2"/>
  <c r="U56" i="2" s="1"/>
  <c r="S57" i="2"/>
  <c r="V57" i="2" s="1"/>
  <c r="S58" i="2"/>
  <c r="U58" i="2" s="1"/>
  <c r="S59" i="2"/>
  <c r="T59" i="2" s="1"/>
  <c r="S60" i="2"/>
  <c r="T60" i="2" s="1"/>
  <c r="S38" i="2"/>
  <c r="T38" i="2" s="1"/>
  <c r="S37" i="2"/>
  <c r="U37" i="2" s="1"/>
  <c r="S39" i="2"/>
  <c r="T39" i="2" s="1"/>
  <c r="S40" i="2"/>
  <c r="T40" i="2" s="1"/>
  <c r="S41" i="2"/>
  <c r="T41" i="2" s="1"/>
  <c r="S42" i="2"/>
  <c r="U42" i="2" s="1"/>
  <c r="S43" i="2"/>
  <c r="U43" i="2" s="1"/>
  <c r="S36" i="2"/>
  <c r="T36" i="2" s="1"/>
  <c r="S26" i="2"/>
  <c r="T26" i="2" s="1"/>
  <c r="S27" i="2"/>
  <c r="T27" i="2" s="1"/>
  <c r="S28" i="2"/>
  <c r="U28" i="2" s="1"/>
  <c r="S29" i="2"/>
  <c r="V29" i="2" s="1"/>
  <c r="S30" i="2"/>
  <c r="V30" i="2" s="1"/>
  <c r="S31" i="2"/>
  <c r="T31" i="2" s="1"/>
  <c r="S32" i="2"/>
  <c r="V32" i="2" s="1"/>
  <c r="S33" i="2"/>
  <c r="U33" i="2" s="1"/>
  <c r="S34" i="2"/>
  <c r="V34" i="2" s="1"/>
  <c r="S35" i="2"/>
  <c r="V35" i="2" s="1"/>
  <c r="S44" i="2"/>
  <c r="T44" i="2" s="1"/>
  <c r="S45" i="2"/>
  <c r="V45" i="2" s="1"/>
  <c r="S46" i="2"/>
  <c r="T46" i="2" s="1"/>
  <c r="S47" i="2"/>
  <c r="T47" i="2" s="1"/>
  <c r="S61" i="2"/>
  <c r="V61" i="2" s="1"/>
  <c r="S62" i="2"/>
  <c r="T62" i="2" s="1"/>
  <c r="S63" i="2"/>
  <c r="T63" i="2" s="1"/>
  <c r="S64" i="2"/>
  <c r="U64" i="2" s="1"/>
  <c r="S65" i="2"/>
  <c r="T65" i="2" s="1"/>
  <c r="S66" i="2"/>
  <c r="V66" i="2" s="1"/>
  <c r="S67" i="2"/>
  <c r="T67" i="2" s="1"/>
  <c r="S68" i="2"/>
  <c r="U68" i="2" s="1"/>
  <c r="S69" i="2"/>
  <c r="T69" i="2" s="1"/>
  <c r="S70" i="2"/>
  <c r="U70" i="2" s="1"/>
  <c r="S71" i="2"/>
  <c r="T71" i="2" s="1"/>
  <c r="S72" i="2"/>
  <c r="U72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9" i="2"/>
  <c r="U9" i="2" s="1"/>
  <c r="D6" i="2"/>
  <c r="D5" i="2"/>
  <c r="S8" i="2"/>
  <c r="U8" i="2" s="1"/>
  <c r="S10" i="2"/>
  <c r="U10" i="2" s="1"/>
  <c r="S11" i="2"/>
  <c r="V11" i="2" s="1"/>
  <c r="S12" i="2"/>
  <c r="V12" i="2" s="1"/>
  <c r="S13" i="2"/>
  <c r="V13" i="2" s="1"/>
  <c r="S14" i="2"/>
  <c r="U14" i="2" s="1"/>
  <c r="S7" i="2"/>
  <c r="V7" i="2" s="1"/>
  <c r="S6" i="2"/>
  <c r="V6" i="2" s="1"/>
  <c r="S5" i="2"/>
  <c r="U5" i="2" s="1"/>
  <c r="W6" i="2" l="1"/>
  <c r="T37" i="2"/>
  <c r="W5" i="2"/>
  <c r="U80" i="2"/>
  <c r="T76" i="2"/>
  <c r="U75" i="2"/>
  <c r="V76" i="2"/>
  <c r="U79" i="2"/>
  <c r="V75" i="2"/>
  <c r="AB75" i="2" s="1"/>
  <c r="AD75" i="2" s="1"/>
  <c r="T8" i="2"/>
  <c r="U29" i="2"/>
  <c r="V80" i="2"/>
  <c r="AB80" i="2" s="1"/>
  <c r="AD80" i="2" s="1"/>
  <c r="V74" i="2"/>
  <c r="AB74" i="2" s="1"/>
  <c r="AD74" i="2" s="1"/>
  <c r="V79" i="2"/>
  <c r="V78" i="2"/>
  <c r="AB78" i="2" s="1"/>
  <c r="AD78" i="2" s="1"/>
  <c r="AB76" i="2"/>
  <c r="AD76" i="2" s="1"/>
  <c r="U52" i="2"/>
  <c r="U73" i="2"/>
  <c r="W73" i="2" s="1"/>
  <c r="V73" i="2"/>
  <c r="U57" i="2"/>
  <c r="V70" i="2"/>
  <c r="T49" i="2"/>
  <c r="U61" i="2"/>
  <c r="T61" i="2"/>
  <c r="U66" i="2"/>
  <c r="T64" i="2"/>
  <c r="T78" i="2"/>
  <c r="U77" i="2"/>
  <c r="T74" i="2"/>
  <c r="T77" i="2"/>
  <c r="T66" i="2"/>
  <c r="T70" i="2"/>
  <c r="T72" i="2"/>
  <c r="T29" i="2"/>
  <c r="T43" i="2"/>
  <c r="T28" i="2"/>
  <c r="T52" i="2"/>
  <c r="V69" i="2"/>
  <c r="U69" i="2"/>
  <c r="V49" i="2"/>
  <c r="AB49" i="2" s="1"/>
  <c r="V60" i="2"/>
  <c r="V36" i="2"/>
  <c r="T57" i="2"/>
  <c r="V27" i="2"/>
  <c r="U48" i="2"/>
  <c r="T56" i="2"/>
  <c r="U65" i="2"/>
  <c r="V65" i="2"/>
  <c r="V64" i="2"/>
  <c r="V62" i="2"/>
  <c r="U62" i="2"/>
  <c r="T58" i="2"/>
  <c r="V58" i="2"/>
  <c r="T48" i="2"/>
  <c r="U60" i="2"/>
  <c r="V53" i="2"/>
  <c r="U53" i="2"/>
  <c r="V72" i="2"/>
  <c r="V56" i="2"/>
  <c r="AB56" i="2" s="1"/>
  <c r="U54" i="2"/>
  <c r="U50" i="2"/>
  <c r="T68" i="2"/>
  <c r="V68" i="2"/>
  <c r="U55" i="2"/>
  <c r="U51" i="2"/>
  <c r="U34" i="2"/>
  <c r="V28" i="2"/>
  <c r="AB28" i="2" s="1"/>
  <c r="AD28" i="2" s="1"/>
  <c r="V33" i="2"/>
  <c r="U45" i="2"/>
  <c r="T45" i="2"/>
  <c r="V43" i="2"/>
  <c r="U46" i="2"/>
  <c r="V31" i="2"/>
  <c r="U47" i="2"/>
  <c r="U32" i="2"/>
  <c r="T32" i="2"/>
  <c r="T33" i="2"/>
  <c r="V44" i="2"/>
  <c r="U44" i="2"/>
  <c r="V42" i="2"/>
  <c r="AB42" i="2" s="1"/>
  <c r="V41" i="2"/>
  <c r="U67" i="2"/>
  <c r="U59" i="2"/>
  <c r="U30" i="2"/>
  <c r="U40" i="2"/>
  <c r="V54" i="2"/>
  <c r="V50" i="2"/>
  <c r="V46" i="2"/>
  <c r="U31" i="2"/>
  <c r="U27" i="2"/>
  <c r="U71" i="2"/>
  <c r="U63" i="2"/>
  <c r="U26" i="2"/>
  <c r="T34" i="2"/>
  <c r="T30" i="2"/>
  <c r="V71" i="2"/>
  <c r="V67" i="2"/>
  <c r="V63" i="2"/>
  <c r="V59" i="2"/>
  <c r="V55" i="2"/>
  <c r="V51" i="2"/>
  <c r="V47" i="2"/>
  <c r="V26" i="2"/>
  <c r="AB29" i="2"/>
  <c r="AD29" i="2" s="1"/>
  <c r="U41" i="2"/>
  <c r="T42" i="2"/>
  <c r="V39" i="2"/>
  <c r="U39" i="2"/>
  <c r="V40" i="2"/>
  <c r="U38" i="2"/>
  <c r="V38" i="2"/>
  <c r="V37" i="2"/>
  <c r="AB37" i="2" s="1"/>
  <c r="AD37" i="2" s="1"/>
  <c r="U36" i="2"/>
  <c r="U35" i="2"/>
  <c r="T35" i="2"/>
  <c r="AB52" i="2"/>
  <c r="U7" i="2"/>
  <c r="T13" i="2"/>
  <c r="U6" i="2"/>
  <c r="V5" i="2"/>
  <c r="U25" i="2"/>
  <c r="V25" i="2"/>
  <c r="U24" i="2"/>
  <c r="V24" i="2"/>
  <c r="U23" i="2"/>
  <c r="V23" i="2"/>
  <c r="U22" i="2"/>
  <c r="V22" i="2"/>
  <c r="U21" i="2"/>
  <c r="V21" i="2"/>
  <c r="U20" i="2"/>
  <c r="V20" i="2"/>
  <c r="U19" i="2"/>
  <c r="V19" i="2"/>
  <c r="U18" i="2"/>
  <c r="V18" i="2"/>
  <c r="U17" i="2"/>
  <c r="V17" i="2"/>
  <c r="U16" i="2"/>
  <c r="V16" i="2"/>
  <c r="V15" i="2"/>
  <c r="U15" i="2"/>
  <c r="V14" i="2"/>
  <c r="AB14" i="2" s="1"/>
  <c r="AD14" i="2" s="1"/>
  <c r="T14" i="2"/>
  <c r="U13" i="2"/>
  <c r="U12" i="2"/>
  <c r="AB12" i="2" s="1"/>
  <c r="AD12" i="2" s="1"/>
  <c r="T12" i="2"/>
  <c r="U11" i="2"/>
  <c r="T11" i="2"/>
  <c r="T10" i="2"/>
  <c r="V10" i="2"/>
  <c r="AB10" i="2" s="1"/>
  <c r="AD10" i="2" s="1"/>
  <c r="V9" i="2"/>
  <c r="AB9" i="2" s="1"/>
  <c r="AD9" i="2" s="1"/>
  <c r="T9" i="2"/>
  <c r="V8" i="2"/>
  <c r="T5" i="2"/>
  <c r="T6" i="2"/>
  <c r="T7" i="2"/>
  <c r="Y73" i="2" l="1"/>
  <c r="X73" i="2"/>
  <c r="AB79" i="2"/>
  <c r="AD79" i="2" s="1"/>
  <c r="AB77" i="2"/>
  <c r="AD77" i="2" s="1"/>
  <c r="AB54" i="2"/>
  <c r="AD54" i="2" s="1"/>
  <c r="AB57" i="2"/>
  <c r="AD57" i="2" s="1"/>
  <c r="AB47" i="2"/>
  <c r="AD47" i="2" s="1"/>
  <c r="AB50" i="2"/>
  <c r="AB61" i="2"/>
  <c r="AD61" i="2" s="1"/>
  <c r="AB55" i="2"/>
  <c r="AB51" i="2"/>
  <c r="AB53" i="2"/>
  <c r="AD53" i="2" s="1"/>
  <c r="AB48" i="2"/>
  <c r="AD55" i="2"/>
  <c r="AB30" i="2"/>
  <c r="AD30" i="2" s="1"/>
  <c r="AB69" i="2"/>
  <c r="AD69" i="2" s="1"/>
  <c r="AB65" i="2"/>
  <c r="AD65" i="2" s="1"/>
  <c r="AD51" i="2"/>
  <c r="AD50" i="2"/>
  <c r="AB31" i="2"/>
  <c r="AD31" i="2" s="1"/>
  <c r="AB45" i="2"/>
  <c r="AD45" i="2" s="1"/>
  <c r="AB7" i="2"/>
  <c r="AD7" i="2" s="1"/>
  <c r="AB6" i="2"/>
  <c r="AD6" i="2" s="1"/>
  <c r="AB26" i="2"/>
  <c r="AD26" i="2" s="1"/>
  <c r="AB13" i="2"/>
  <c r="AD13" i="2" s="1"/>
  <c r="AB63" i="2"/>
  <c r="AD63" i="2" s="1"/>
  <c r="AB67" i="2"/>
  <c r="AD67" i="2" s="1"/>
  <c r="AB59" i="2"/>
  <c r="AD59" i="2" s="1"/>
  <c r="AB27" i="2"/>
  <c r="AD27" i="2" s="1"/>
  <c r="AB71" i="2"/>
  <c r="AD71" i="2" s="1"/>
  <c r="AB11" i="2"/>
  <c r="AD11" i="2" s="1"/>
  <c r="AB25" i="2"/>
  <c r="AD25" i="2" s="1"/>
  <c r="AB41" i="2"/>
  <c r="AD41" i="2" s="1"/>
  <c r="AB5" i="2"/>
  <c r="AD5" i="2" s="1"/>
  <c r="AB34" i="2"/>
  <c r="AD34" i="2" s="1"/>
  <c r="AB38" i="2"/>
  <c r="AD38" i="2" s="1"/>
  <c r="AB44" i="2"/>
  <c r="AD44" i="2" s="1"/>
  <c r="AD48" i="2"/>
  <c r="AD52" i="2"/>
  <c r="AD56" i="2"/>
  <c r="AB60" i="2"/>
  <c r="AD60" i="2" s="1"/>
  <c r="AB64" i="2"/>
  <c r="AD64" i="2" s="1"/>
  <c r="AB68" i="2"/>
  <c r="AD68" i="2" s="1"/>
  <c r="AB72" i="2"/>
  <c r="AD72" i="2" s="1"/>
  <c r="AB35" i="2"/>
  <c r="AD35" i="2" s="1"/>
  <c r="AB39" i="2"/>
  <c r="AD39" i="2" s="1"/>
  <c r="AD42" i="2"/>
  <c r="AD43" i="2"/>
  <c r="AD49" i="2"/>
  <c r="AB32" i="2"/>
  <c r="AD32" i="2" s="1"/>
  <c r="AB36" i="2"/>
  <c r="AD36" i="2" s="1"/>
  <c r="AB40" i="2"/>
  <c r="AD40" i="2" s="1"/>
  <c r="AB46" i="2"/>
  <c r="AD46" i="2" s="1"/>
  <c r="AB58" i="2"/>
  <c r="AD58" i="2" s="1"/>
  <c r="AB62" i="2"/>
  <c r="AD62" i="2" s="1"/>
  <c r="AB66" i="2"/>
  <c r="AD66" i="2" s="1"/>
  <c r="AB70" i="2"/>
  <c r="AD70" i="2" s="1"/>
  <c r="AB33" i="2"/>
  <c r="AD33" i="2" s="1"/>
  <c r="AB15" i="2"/>
  <c r="AD15" i="2" s="1"/>
  <c r="AB18" i="2"/>
  <c r="AD18" i="2" s="1"/>
  <c r="AB19" i="2"/>
  <c r="AD19" i="2" s="1"/>
  <c r="AB21" i="2"/>
  <c r="AD21" i="2" s="1"/>
  <c r="AB23" i="2"/>
  <c r="AD23" i="2" s="1"/>
  <c r="AB24" i="2"/>
  <c r="AD24" i="2" s="1"/>
  <c r="AB8" i="2"/>
  <c r="AD8" i="2" s="1"/>
  <c r="AB22" i="2"/>
  <c r="AD22" i="2" s="1"/>
  <c r="AB20" i="2"/>
  <c r="AD20" i="2" s="1"/>
  <c r="AB16" i="2"/>
  <c r="AD16" i="2" s="1"/>
  <c r="AB17" i="2"/>
  <c r="AD17" i="2" s="1"/>
  <c r="AB73" i="2" l="1"/>
  <c r="AD73" i="2" s="1"/>
</calcChain>
</file>

<file path=xl/comments1.xml><?xml version="1.0" encoding="utf-8"?>
<comments xmlns="http://schemas.openxmlformats.org/spreadsheetml/2006/main">
  <authors>
    <author>Gaston Pereira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Gaston Pereira:</t>
        </r>
        <r>
          <rPr>
            <sz val="9"/>
            <color indexed="81"/>
            <rFont val="Tahoma"/>
            <family val="2"/>
          </rPr>
          <t xml:space="preserve">
250 Kw contratados x 0,70 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Gaston Pereira:</t>
        </r>
        <r>
          <rPr>
            <sz val="9"/>
            <color indexed="81"/>
            <rFont val="Tahoma"/>
            <family val="2"/>
          </rPr>
          <t xml:space="preserve">
450 kw contratados x 0,70 </t>
        </r>
      </text>
    </comment>
  </commentList>
</comments>
</file>

<file path=xl/sharedStrings.xml><?xml version="1.0" encoding="utf-8"?>
<sst xmlns="http://schemas.openxmlformats.org/spreadsheetml/2006/main" count="108" uniqueCount="106">
  <si>
    <t>$</t>
  </si>
  <si>
    <t>FACTOR DE POTENCIA</t>
  </si>
  <si>
    <t>POTENCIA</t>
  </si>
  <si>
    <t>CARGO ENERGIA MENSUAL</t>
  </si>
  <si>
    <t>CARGO FIJO</t>
  </si>
  <si>
    <t>PERIODO DE CONSUMO</t>
  </si>
  <si>
    <t>ENERGIA PUNTA</t>
  </si>
  <si>
    <t>ENERGIA VALLE</t>
  </si>
  <si>
    <t>ENERGIA LLANO</t>
  </si>
  <si>
    <t>ENERGIA REACTIVA</t>
  </si>
  <si>
    <t>Er/Ea</t>
  </si>
  <si>
    <t>K1</t>
  </si>
  <si>
    <t>K2</t>
  </si>
  <si>
    <t>PUNTA $/KWH</t>
  </si>
  <si>
    <t>VALLE $/KWH</t>
  </si>
  <si>
    <t>LLANO $/KWH</t>
  </si>
  <si>
    <t>PUNTA $</t>
  </si>
  <si>
    <t>VALLE $</t>
  </si>
  <si>
    <t>LLANO $</t>
  </si>
  <si>
    <t>TOTAL $</t>
  </si>
  <si>
    <t>UTE</t>
  </si>
  <si>
    <t>DIF</t>
  </si>
  <si>
    <t>03/03/15-06/04/15</t>
  </si>
  <si>
    <t>06/04/15-04/05/15</t>
  </si>
  <si>
    <t>04/05/15-01/05/15</t>
  </si>
  <si>
    <t>01/06/15-02/07/15</t>
  </si>
  <si>
    <t>COSENO DE fi</t>
  </si>
  <si>
    <t>POTENCIA consumida</t>
  </si>
  <si>
    <t>02/07/15-03/08/15</t>
  </si>
  <si>
    <t>03/08/15-01/09/15</t>
  </si>
  <si>
    <t>01/09/15-01/10/15</t>
  </si>
  <si>
    <t>01/10/15-03/11/15</t>
  </si>
  <si>
    <t>03/11/15-02/12/15</t>
  </si>
  <si>
    <t>02/12/15-04/01/16</t>
  </si>
  <si>
    <t>04/01/16-02/02/16</t>
  </si>
  <si>
    <t>02/02/16-01/03/16</t>
  </si>
  <si>
    <t>01/03/16-01/04/16</t>
  </si>
  <si>
    <t>01/04/16-02/05/16</t>
  </si>
  <si>
    <t>01/05/16-01/06/16</t>
  </si>
  <si>
    <t>01/06/16-30/06/16</t>
  </si>
  <si>
    <t>30/06/16-31/07/16</t>
  </si>
  <si>
    <t>31/07/16-31/08/16</t>
  </si>
  <si>
    <t>31/08/16-30/09/16</t>
  </si>
  <si>
    <t>30/09/16-31/10/16</t>
  </si>
  <si>
    <t>31/10/16-30/11/16</t>
  </si>
  <si>
    <t xml:space="preserve">PREMIO </t>
  </si>
  <si>
    <t>30/11/16-31/12/16</t>
  </si>
  <si>
    <t>31/12/16-31/01/17</t>
  </si>
  <si>
    <t>31/01/17-28/02/17</t>
  </si>
  <si>
    <t>28/02/17-31/03/17</t>
  </si>
  <si>
    <t>31/03/17-30/04/17</t>
  </si>
  <si>
    <t>30/04/17-31/05/17</t>
  </si>
  <si>
    <t>31/05/17-30/06/17</t>
  </si>
  <si>
    <t>30/06/17-31/07/17</t>
  </si>
  <si>
    <t>31/07/17-31/08/17</t>
  </si>
  <si>
    <t>31/08/17-30/09/17</t>
  </si>
  <si>
    <t>30/09/17-31/10/17</t>
  </si>
  <si>
    <t>31/10/17-30/11/17</t>
  </si>
  <si>
    <t>30/11/17-31/12/17</t>
  </si>
  <si>
    <t>31/12/17-31/01/18</t>
  </si>
  <si>
    <t>31/01/18-28/02/18</t>
  </si>
  <si>
    <t>28/02/18-31/03/18</t>
  </si>
  <si>
    <t>31/03/18-30/04/18</t>
  </si>
  <si>
    <t>31/15/18-30/06/18</t>
  </si>
  <si>
    <t>30/06/18-31/07/18</t>
  </si>
  <si>
    <t>31/07/18-31/08/18</t>
  </si>
  <si>
    <t>31/08/18-30/09/18</t>
  </si>
  <si>
    <t>30/09/18-31/10/18</t>
  </si>
  <si>
    <t>31/11/18-31/12/18</t>
  </si>
  <si>
    <t>31/12/18-31/01/19</t>
  </si>
  <si>
    <t>31/01/19-28/02/19</t>
  </si>
  <si>
    <t>28/02/19-31/03/19</t>
  </si>
  <si>
    <t>31/03/19-30/04/19</t>
  </si>
  <si>
    <t>48,124,=</t>
  </si>
  <si>
    <t>31/05/19-30/06/19</t>
  </si>
  <si>
    <t>30/06/19-31/07/19</t>
  </si>
  <si>
    <t>31/07/19-31/08/19</t>
  </si>
  <si>
    <t>31/08/19-30/09/19</t>
  </si>
  <si>
    <t>30/09/19-31/10/19</t>
  </si>
  <si>
    <t>31/10/19-30/11/19</t>
  </si>
  <si>
    <t>31/12/19-31/01/20</t>
  </si>
  <si>
    <t>31/01/20-29/02/20</t>
  </si>
  <si>
    <t>29/02/20-31/03/20</t>
  </si>
  <si>
    <t>31/03/20-30/04/20</t>
  </si>
  <si>
    <t>30/04/20-31/05/20</t>
  </si>
  <si>
    <t>31/05/20-30/06/20</t>
  </si>
  <si>
    <t>30/06/20-31/07/20</t>
  </si>
  <si>
    <t>31/0720-31/08/20</t>
  </si>
  <si>
    <t>31/08/20-30/09/20</t>
  </si>
  <si>
    <t>30/09/20-31/10/20</t>
  </si>
  <si>
    <t>31/10/20-30/11/20</t>
  </si>
  <si>
    <t>30/11/20-31/12/20</t>
  </si>
  <si>
    <t>31/07/22-31/08/22</t>
  </si>
  <si>
    <t>Cargo por Potencia Punta-Llano</t>
  </si>
  <si>
    <t>Cargo por Potencia Valle</t>
  </si>
  <si>
    <t>POTENCIA consumida Valle</t>
  </si>
  <si>
    <t xml:space="preserve"> ACTIVA</t>
  </si>
  <si>
    <t xml:space="preserve"> REACTIVA</t>
  </si>
  <si>
    <t xml:space="preserve">$/KW PUNTA </t>
  </si>
  <si>
    <t>FACTORES</t>
  </si>
  <si>
    <t>POTENCIA REACTIVA VALLE $</t>
  </si>
  <si>
    <t>ENERGIA REACTIVA $</t>
  </si>
  <si>
    <t>POTENCIA REACTIVA  $</t>
  </si>
  <si>
    <t>CARGO POTENCIA</t>
  </si>
  <si>
    <t>OTROS</t>
  </si>
  <si>
    <t>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</si>
</sst>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#,##0.00000\ _€;[Red]\-#,##0.00000\ _€"/>
    <numFmt numFmtId="166" formatCode="_-* #,##0.000_-;\-* #,##0.000_-;_-* &quot;-&quot;???_-;_-@_-"/>
  </numFmts>
  <fonts count="1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70C0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9" fontId="3" fillId="0" borderId="0" xfId="0" applyNumberFormat="1" applyFont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0" fontId="3" fillId="4" borderId="1" xfId="0" applyNumberFormat="1" applyFont="1" applyFill="1" applyBorder="1"/>
    <xf numFmtId="40" fontId="3" fillId="0" borderId="0" xfId="0" applyNumberFormat="1" applyFont="1"/>
    <xf numFmtId="40" fontId="3" fillId="0" borderId="1" xfId="0" applyNumberFormat="1" applyFont="1" applyBorder="1"/>
    <xf numFmtId="165" fontId="3" fillId="0" borderId="0" xfId="0" applyNumberFormat="1" applyFont="1"/>
    <xf numFmtId="40" fontId="3" fillId="4" borderId="3" xfId="0" applyNumberFormat="1" applyFont="1" applyFill="1" applyBorder="1"/>
    <xf numFmtId="40" fontId="3" fillId="0" borderId="3" xfId="0" applyNumberFormat="1" applyFont="1" applyBorder="1"/>
    <xf numFmtId="40" fontId="3" fillId="2" borderId="1" xfId="0" applyNumberFormat="1" applyFont="1" applyFill="1" applyBorder="1"/>
    <xf numFmtId="40" fontId="2" fillId="0" borderId="0" xfId="0" applyNumberFormat="1" applyFont="1"/>
    <xf numFmtId="0" fontId="11" fillId="0" borderId="0" xfId="0" applyFont="1"/>
    <xf numFmtId="0" fontId="3" fillId="0" borderId="3" xfId="0" applyFont="1" applyBorder="1"/>
    <xf numFmtId="0" fontId="3" fillId="3" borderId="3" xfId="0" applyFont="1" applyFill="1" applyBorder="1"/>
    <xf numFmtId="164" fontId="6" fillId="2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0" fontId="3" fillId="2" borderId="3" xfId="0" applyNumberFormat="1" applyFont="1" applyFill="1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40" fontId="2" fillId="0" borderId="2" xfId="0" applyNumberFormat="1" applyFont="1" applyBorder="1"/>
    <xf numFmtId="165" fontId="3" fillId="3" borderId="1" xfId="0" applyNumberFormat="1" applyFont="1" applyFill="1" applyBorder="1" applyAlignment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3" fillId="0" borderId="1" xfId="0" applyNumberFormat="1" applyFont="1" applyBorder="1"/>
    <xf numFmtId="40" fontId="9" fillId="0" borderId="12" xfId="0" applyNumberFormat="1" applyFont="1" applyFill="1" applyBorder="1" applyAlignment="1">
      <alignment horizontal="center" vertical="center" wrapText="1"/>
    </xf>
    <xf numFmtId="39" fontId="2" fillId="0" borderId="4" xfId="0" applyNumberFormat="1" applyFont="1" applyBorder="1" applyAlignment="1">
      <alignment horizontal="center"/>
    </xf>
    <xf numFmtId="39" fontId="9" fillId="0" borderId="6" xfId="0" applyNumberFormat="1" applyFont="1" applyFill="1" applyBorder="1" applyAlignment="1">
      <alignment horizontal="center" vertical="center" wrapText="1"/>
    </xf>
    <xf numFmtId="39" fontId="3" fillId="0" borderId="3" xfId="0" applyNumberFormat="1" applyFont="1" applyBorder="1" applyAlignment="1">
      <alignment horizontal="center"/>
    </xf>
    <xf numFmtId="39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3" borderId="4" xfId="0" applyFont="1" applyFill="1" applyBorder="1"/>
    <xf numFmtId="164" fontId="6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/>
    <xf numFmtId="0" fontId="7" fillId="3" borderId="2" xfId="0" applyFont="1" applyFill="1" applyBorder="1" applyAlignment="1">
      <alignment horizontal="center"/>
    </xf>
    <xf numFmtId="40" fontId="3" fillId="4" borderId="2" xfId="0" applyNumberFormat="1" applyFont="1" applyFill="1" applyBorder="1"/>
    <xf numFmtId="39" fontId="3" fillId="0" borderId="2" xfId="0" applyNumberFormat="1" applyFont="1" applyBorder="1" applyAlignment="1">
      <alignment horizontal="center"/>
    </xf>
    <xf numFmtId="40" fontId="3" fillId="0" borderId="2" xfId="0" applyNumberFormat="1" applyFont="1" applyBorder="1"/>
    <xf numFmtId="40" fontId="3" fillId="2" borderId="2" xfId="0" applyNumberFormat="1" applyFont="1" applyFill="1" applyBorder="1"/>
    <xf numFmtId="165" fontId="3" fillId="3" borderId="3" xfId="0" applyNumberFormat="1" applyFont="1" applyFill="1" applyBorder="1" applyAlignment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3" borderId="14" xfId="0" applyFont="1" applyFill="1" applyBorder="1"/>
    <xf numFmtId="164" fontId="6" fillId="2" borderId="14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/>
    <xf numFmtId="0" fontId="7" fillId="3" borderId="14" xfId="0" applyFont="1" applyFill="1" applyBorder="1" applyAlignment="1">
      <alignment horizontal="center"/>
    </xf>
    <xf numFmtId="40" fontId="3" fillId="4" borderId="14" xfId="0" applyNumberFormat="1" applyFont="1" applyFill="1" applyBorder="1"/>
    <xf numFmtId="39" fontId="3" fillId="0" borderId="14" xfId="0" applyNumberFormat="1" applyFont="1" applyBorder="1" applyAlignment="1">
      <alignment horizontal="center"/>
    </xf>
    <xf numFmtId="40" fontId="3" fillId="0" borderId="14" xfId="0" applyNumberFormat="1" applyFont="1" applyBorder="1"/>
    <xf numFmtId="40" fontId="3" fillId="2" borderId="14" xfId="0" applyNumberFormat="1" applyFont="1" applyFill="1" applyBorder="1"/>
    <xf numFmtId="0" fontId="0" fillId="0" borderId="15" xfId="0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3" borderId="18" xfId="0" applyFont="1" applyFill="1" applyBorder="1"/>
    <xf numFmtId="164" fontId="6" fillId="2" borderId="17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/>
    <xf numFmtId="0" fontId="7" fillId="3" borderId="17" xfId="0" applyFont="1" applyFill="1" applyBorder="1" applyAlignment="1">
      <alignment horizontal="center"/>
    </xf>
    <xf numFmtId="40" fontId="3" fillId="4" borderId="17" xfId="0" applyNumberFormat="1" applyFont="1" applyFill="1" applyBorder="1"/>
    <xf numFmtId="39" fontId="3" fillId="0" borderId="17" xfId="0" applyNumberFormat="1" applyFont="1" applyBorder="1" applyAlignment="1">
      <alignment horizontal="center"/>
    </xf>
    <xf numFmtId="40" fontId="3" fillId="0" borderId="17" xfId="0" applyNumberFormat="1" applyFont="1" applyBorder="1"/>
    <xf numFmtId="40" fontId="3" fillId="2" borderId="17" xfId="0" applyNumberFormat="1" applyFont="1" applyFill="1" applyBorder="1"/>
    <xf numFmtId="0" fontId="0" fillId="0" borderId="11" xfId="0" applyBorder="1"/>
    <xf numFmtId="14" fontId="3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6" fontId="9" fillId="3" borderId="6" xfId="1" applyNumberFormat="1" applyFont="1" applyFill="1" applyBorder="1" applyAlignment="1">
      <alignment horizontal="center" vertical="center" wrapText="1"/>
    </xf>
    <xf numFmtId="166" fontId="7" fillId="3" borderId="3" xfId="1" applyNumberFormat="1" applyFont="1" applyFill="1" applyBorder="1" applyAlignment="1">
      <alignment horizontal="center"/>
    </xf>
    <xf numFmtId="166" fontId="7" fillId="3" borderId="1" xfId="1" applyNumberFormat="1" applyFont="1" applyFill="1" applyBorder="1" applyAlignment="1">
      <alignment horizontal="center"/>
    </xf>
    <xf numFmtId="166" fontId="7" fillId="3" borderId="2" xfId="1" applyNumberFormat="1" applyFont="1" applyFill="1" applyBorder="1" applyAlignment="1">
      <alignment horizontal="center"/>
    </xf>
    <xf numFmtId="166" fontId="7" fillId="3" borderId="14" xfId="1" applyNumberFormat="1" applyFont="1" applyFill="1" applyBorder="1" applyAlignment="1">
      <alignment horizontal="center"/>
    </xf>
    <xf numFmtId="166" fontId="7" fillId="3" borderId="17" xfId="1" applyNumberFormat="1" applyFont="1" applyFill="1" applyBorder="1" applyAlignment="1">
      <alignment horizontal="center"/>
    </xf>
    <xf numFmtId="166" fontId="3" fillId="0" borderId="0" xfId="1" applyNumberFormat="1" applyFont="1"/>
    <xf numFmtId="0" fontId="3" fillId="0" borderId="19" xfId="0" applyFont="1" applyBorder="1"/>
    <xf numFmtId="0" fontId="3" fillId="0" borderId="8" xfId="0" applyFont="1" applyBorder="1"/>
    <xf numFmtId="0" fontId="3" fillId="5" borderId="7" xfId="0" applyFont="1" applyFill="1" applyBorder="1"/>
    <xf numFmtId="0" fontId="3" fillId="5" borderId="7" xfId="0" applyFont="1" applyFill="1" applyBorder="1" applyAlignment="1">
      <alignment horizontal="center"/>
    </xf>
    <xf numFmtId="0" fontId="2" fillId="5" borderId="20" xfId="0" applyFont="1" applyFill="1" applyBorder="1"/>
    <xf numFmtId="0" fontId="2" fillId="0" borderId="10" xfId="0" applyFont="1" applyBorder="1" applyAlignment="1">
      <alignment horizontal="center"/>
    </xf>
    <xf numFmtId="0" fontId="2" fillId="0" borderId="20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/>
    <xf numFmtId="0" fontId="5" fillId="0" borderId="21" xfId="0" applyFont="1" applyFill="1" applyBorder="1" applyAlignment="1"/>
    <xf numFmtId="0" fontId="3" fillId="5" borderId="15" xfId="0" applyFont="1" applyFill="1" applyBorder="1"/>
    <xf numFmtId="40" fontId="3" fillId="5" borderId="22" xfId="0" applyNumberFormat="1" applyFont="1" applyFill="1" applyBorder="1"/>
    <xf numFmtId="0" fontId="9" fillId="3" borderId="18" xfId="0" applyFont="1" applyFill="1" applyBorder="1" applyAlignment="1">
      <alignment horizontal="center" vertical="center" wrapText="1"/>
    </xf>
    <xf numFmtId="40" fontId="9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/>
    </xf>
    <xf numFmtId="40" fontId="15" fillId="0" borderId="0" xfId="0" applyNumberFormat="1" applyFont="1"/>
    <xf numFmtId="40" fontId="16" fillId="0" borderId="6" xfId="0" applyNumberFormat="1" applyFont="1" applyFill="1" applyBorder="1" applyAlignment="1">
      <alignment horizontal="center" vertical="center" wrapText="1"/>
    </xf>
    <xf numFmtId="40" fontId="15" fillId="4" borderId="3" xfId="0" applyNumberFormat="1" applyFont="1" applyFill="1" applyBorder="1"/>
    <xf numFmtId="40" fontId="15" fillId="4" borderId="1" xfId="0" applyNumberFormat="1" applyFont="1" applyFill="1" applyBorder="1"/>
    <xf numFmtId="40" fontId="15" fillId="4" borderId="2" xfId="0" applyNumberFormat="1" applyFont="1" applyFill="1" applyBorder="1"/>
    <xf numFmtId="40" fontId="15" fillId="4" borderId="14" xfId="0" applyNumberFormat="1" applyFont="1" applyFill="1" applyBorder="1"/>
    <xf numFmtId="40" fontId="15" fillId="4" borderId="17" xfId="0" applyNumberFormat="1" applyFont="1" applyFill="1" applyBorder="1"/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0" fontId="2" fillId="6" borderId="20" xfId="0" applyFont="1" applyFill="1" applyBorder="1" applyAlignment="1">
      <alignment horizontal="left"/>
    </xf>
    <xf numFmtId="0" fontId="2" fillId="6" borderId="7" xfId="0" applyFont="1" applyFill="1" applyBorder="1"/>
    <xf numFmtId="165" fontId="2" fillId="6" borderId="7" xfId="0" applyNumberFormat="1" applyFont="1" applyFill="1" applyBorder="1"/>
    <xf numFmtId="40" fontId="3" fillId="6" borderId="7" xfId="0" applyNumberFormat="1" applyFont="1" applyFill="1" applyBorder="1"/>
    <xf numFmtId="40" fontId="15" fillId="6" borderId="2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0"/>
  <sheetViews>
    <sheetView tabSelected="1" topLeftCell="O1" zoomScale="130" zoomScaleNormal="130" workbookViewId="0">
      <pane ySplit="3" topLeftCell="A4" activePane="bottomLeft" state="frozen"/>
      <selection pane="bottomLeft" activeCell="W83" sqref="W83"/>
    </sheetView>
  </sheetViews>
  <sheetFormatPr baseColWidth="10" defaultRowHeight="15" x14ac:dyDescent="0.25"/>
  <cols>
    <col min="1" max="3" width="13.54296875" style="5" customWidth="1"/>
    <col min="4" max="5" width="9.81640625" style="3" customWidth="1"/>
    <col min="6" max="8" width="7.36328125" style="3" customWidth="1"/>
    <col min="9" max="9" width="7" style="91" customWidth="1"/>
    <col min="10" max="10" width="7.36328125" style="5" customWidth="1"/>
    <col min="11" max="11" width="6.36328125" style="5" customWidth="1"/>
    <col min="12" max="12" width="8.36328125" style="12" customWidth="1"/>
    <col min="13" max="13" width="8.08984375" style="12" customWidth="1"/>
    <col min="14" max="14" width="8.81640625" style="12" customWidth="1"/>
    <col min="15" max="16" width="4.6328125" style="5" customWidth="1"/>
    <col min="17" max="17" width="8.7265625" style="12" customWidth="1"/>
    <col min="18" max="18" width="8.36328125" style="3" customWidth="1"/>
    <col min="19" max="19" width="9.36328125" style="5" customWidth="1"/>
    <col min="20" max="20" width="8.7265625" style="5" customWidth="1"/>
    <col min="21" max="21" width="8.1796875" style="14" customWidth="1"/>
    <col min="22" max="22" width="9" style="14" customWidth="1"/>
    <col min="23" max="23" width="8.7265625" style="12" customWidth="1"/>
    <col min="24" max="24" width="9" style="12" customWidth="1"/>
    <col min="25" max="25" width="9.26953125" style="113" customWidth="1"/>
    <col min="26" max="27" width="11" style="4" customWidth="1"/>
    <col min="28" max="28" width="8.90625" style="12" customWidth="1"/>
    <col min="29" max="29" width="9.453125" style="12" customWidth="1"/>
    <col min="30" max="30" width="9" style="12" customWidth="1"/>
    <col min="31" max="31" width="9.453125" style="84" customWidth="1"/>
  </cols>
  <sheetData>
    <row r="1" spans="1:31" ht="15.6" thickBot="1" x14ac:dyDescent="0.3"/>
    <row r="2" spans="1:31" ht="15.6" thickBot="1" x14ac:dyDescent="0.3">
      <c r="B2" s="96" t="s">
        <v>96</v>
      </c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08"/>
      <c r="P2" s="108"/>
      <c r="Q2" s="109"/>
      <c r="R2" s="124" t="s">
        <v>97</v>
      </c>
      <c r="S2" s="125"/>
      <c r="T2" s="125"/>
      <c r="U2" s="126"/>
      <c r="V2" s="126"/>
      <c r="W2" s="127"/>
      <c r="X2" s="127"/>
      <c r="Y2" s="128"/>
    </row>
    <row r="3" spans="1:31" s="1" customFormat="1" ht="16.2" thickBot="1" x14ac:dyDescent="0.35">
      <c r="A3" s="31"/>
      <c r="B3" s="98" t="s">
        <v>2</v>
      </c>
      <c r="C3" s="99"/>
      <c r="D3" s="100"/>
      <c r="E3" s="101"/>
      <c r="F3" s="102"/>
      <c r="G3" s="103"/>
      <c r="H3" s="103"/>
      <c r="I3" s="104" t="s">
        <v>3</v>
      </c>
      <c r="J3" s="105"/>
      <c r="K3" s="105"/>
      <c r="L3" s="105"/>
      <c r="M3" s="105"/>
      <c r="N3" s="105"/>
      <c r="O3" s="112" t="s">
        <v>103</v>
      </c>
      <c r="P3" s="106"/>
      <c r="Q3" s="107"/>
      <c r="R3" s="97"/>
      <c r="S3" s="120" t="s">
        <v>1</v>
      </c>
      <c r="T3" s="121"/>
      <c r="U3" s="122" t="s">
        <v>99</v>
      </c>
      <c r="V3" s="123"/>
      <c r="W3" s="125" t="s">
        <v>105</v>
      </c>
      <c r="X3" s="125"/>
      <c r="Y3" s="125"/>
      <c r="Z3" s="38" t="s">
        <v>4</v>
      </c>
      <c r="AA3" s="38"/>
      <c r="AB3" s="32"/>
      <c r="AC3" s="32"/>
      <c r="AD3" s="18"/>
      <c r="AE3" s="76" t="s">
        <v>45</v>
      </c>
    </row>
    <row r="4" spans="1:31" s="19" customFormat="1" ht="53.4" thickBot="1" x14ac:dyDescent="0.35">
      <c r="A4" s="25" t="s">
        <v>5</v>
      </c>
      <c r="B4" s="26" t="s">
        <v>93</v>
      </c>
      <c r="C4" s="26" t="s">
        <v>94</v>
      </c>
      <c r="D4" s="26" t="s">
        <v>27</v>
      </c>
      <c r="E4" s="26" t="s">
        <v>95</v>
      </c>
      <c r="F4" s="26" t="s">
        <v>6</v>
      </c>
      <c r="G4" s="26" t="s">
        <v>7</v>
      </c>
      <c r="H4" s="26" t="s">
        <v>8</v>
      </c>
      <c r="I4" s="85" t="s">
        <v>13</v>
      </c>
      <c r="J4" s="27" t="s">
        <v>14</v>
      </c>
      <c r="K4" s="27" t="s">
        <v>15</v>
      </c>
      <c r="L4" s="30" t="s">
        <v>16</v>
      </c>
      <c r="M4" s="30" t="s">
        <v>17</v>
      </c>
      <c r="N4" s="30" t="s">
        <v>18</v>
      </c>
      <c r="O4" s="110" t="s">
        <v>98</v>
      </c>
      <c r="P4" s="110"/>
      <c r="Q4" s="111" t="s">
        <v>0</v>
      </c>
      <c r="R4" s="26" t="s">
        <v>9</v>
      </c>
      <c r="S4" s="27" t="s">
        <v>10</v>
      </c>
      <c r="T4" s="28" t="s">
        <v>26</v>
      </c>
      <c r="U4" s="29" t="s">
        <v>11</v>
      </c>
      <c r="V4" s="29" t="s">
        <v>12</v>
      </c>
      <c r="W4" s="30" t="s">
        <v>101</v>
      </c>
      <c r="X4" s="30" t="s">
        <v>102</v>
      </c>
      <c r="Y4" s="114" t="s">
        <v>100</v>
      </c>
      <c r="Z4" s="39" t="s">
        <v>4</v>
      </c>
      <c r="AA4" s="39" t="s">
        <v>104</v>
      </c>
      <c r="AB4" s="30" t="s">
        <v>19</v>
      </c>
      <c r="AC4" s="30" t="s">
        <v>20</v>
      </c>
      <c r="AD4" s="37" t="s">
        <v>21</v>
      </c>
      <c r="AE4" s="77" t="s">
        <v>20</v>
      </c>
    </row>
    <row r="5" spans="1:31" ht="15.6" hidden="1" x14ac:dyDescent="0.3">
      <c r="A5" s="20" t="s">
        <v>22</v>
      </c>
      <c r="B5" s="20"/>
      <c r="C5" s="20"/>
      <c r="D5" s="34" t="e">
        <f>+#REF!</f>
        <v>#REF!</v>
      </c>
      <c r="E5" s="34"/>
      <c r="F5" s="6">
        <v>12246</v>
      </c>
      <c r="G5" s="6">
        <v>23274</v>
      </c>
      <c r="H5" s="6">
        <v>40950</v>
      </c>
      <c r="I5" s="86">
        <v>5.6</v>
      </c>
      <c r="J5" s="23">
        <v>1.38</v>
      </c>
      <c r="K5" s="23">
        <v>2.8849999999999998</v>
      </c>
      <c r="L5" s="15" t="e">
        <f>I5*#REF!</f>
        <v>#REF!</v>
      </c>
      <c r="M5" s="15" t="e">
        <f>J5*#REF!</f>
        <v>#REF!</v>
      </c>
      <c r="N5" s="15" t="e">
        <f>K5*#REF!</f>
        <v>#REF!</v>
      </c>
      <c r="O5" s="23">
        <v>158.80000000000001</v>
      </c>
      <c r="P5" s="23"/>
      <c r="Q5" s="15" t="e">
        <f>O5*#REF!</f>
        <v>#REF!</v>
      </c>
      <c r="R5" s="6">
        <v>12570</v>
      </c>
      <c r="S5" s="21">
        <f t="shared" ref="S5:S36" si="0">R5/(F5+G5+H5)</f>
        <v>0.16437818752451941</v>
      </c>
      <c r="T5" s="22">
        <f>COS(ATAN(S5))</f>
        <v>0.98675766725056224</v>
      </c>
      <c r="U5" s="33">
        <f t="shared" ref="U5:U7" si="1">ROUND(18*(S5-0.426),2)</f>
        <v>-4.71</v>
      </c>
      <c r="V5" s="33">
        <f t="shared" ref="V5:V7" si="2">ROUND(62*(S5-0.426),2)</f>
        <v>-16.22</v>
      </c>
      <c r="W5" s="15" t="e">
        <f>D5*#REF!*Q5/100</f>
        <v>#REF!</v>
      </c>
      <c r="X5" s="11" t="e">
        <f>+#REF!*#REF!</f>
        <v>#REF!</v>
      </c>
      <c r="Y5" s="115">
        <f>P5*E5/100</f>
        <v>0</v>
      </c>
      <c r="Z5" s="40">
        <v>456.5</v>
      </c>
      <c r="AA5" s="40"/>
      <c r="AB5" s="15" t="e">
        <f>#REF!+#REF!+#REF!+#REF!+#REF!+#REF!+Z5</f>
        <v>#REF!</v>
      </c>
      <c r="AC5" s="16">
        <v>233065.82</v>
      </c>
      <c r="AD5" s="24" t="e">
        <f>AB5-AC5</f>
        <v>#REF!</v>
      </c>
      <c r="AE5" s="78"/>
    </row>
    <row r="6" spans="1:31" ht="15.6" hidden="1" x14ac:dyDescent="0.3">
      <c r="A6" s="7" t="s">
        <v>23</v>
      </c>
      <c r="B6" s="7"/>
      <c r="C6" s="7"/>
      <c r="D6" s="35" t="e">
        <f>+#REF!</f>
        <v>#REF!</v>
      </c>
      <c r="E6" s="35"/>
      <c r="F6" s="2">
        <v>9276</v>
      </c>
      <c r="G6" s="2">
        <v>18846</v>
      </c>
      <c r="H6" s="2">
        <v>32868</v>
      </c>
      <c r="I6" s="87">
        <v>5.6</v>
      </c>
      <c r="J6" s="10">
        <v>1.38</v>
      </c>
      <c r="K6" s="10">
        <v>2.8849999999999998</v>
      </c>
      <c r="L6" s="11" t="e">
        <f>I6*#REF!</f>
        <v>#REF!</v>
      </c>
      <c r="M6" s="11" t="e">
        <f>J6*#REF!</f>
        <v>#REF!</v>
      </c>
      <c r="N6" s="11" t="e">
        <f>K6*#REF!</f>
        <v>#REF!</v>
      </c>
      <c r="O6" s="10">
        <v>158.80000000000001</v>
      </c>
      <c r="P6" s="10"/>
      <c r="Q6" s="11" t="e">
        <f>O6*#REF!</f>
        <v>#REF!</v>
      </c>
      <c r="R6" s="2">
        <v>10620</v>
      </c>
      <c r="S6" s="8">
        <f t="shared" si="0"/>
        <v>0.17412690605017217</v>
      </c>
      <c r="T6" s="9">
        <f t="shared" ref="T6:T14" si="3">COS(ATAN(S6))</f>
        <v>0.98517616718615464</v>
      </c>
      <c r="U6" s="33">
        <f t="shared" si="1"/>
        <v>-4.53</v>
      </c>
      <c r="V6" s="33">
        <f t="shared" si="2"/>
        <v>-15.62</v>
      </c>
      <c r="W6" s="11" t="e">
        <f>D6*#REF!*Q6/100</f>
        <v>#REF!</v>
      </c>
      <c r="X6" s="11" t="e">
        <f>+#REF!*#REF!</f>
        <v>#REF!</v>
      </c>
      <c r="Y6" s="116" t="e">
        <f t="shared" ref="Y6:Y37" si="4">+X6*E6/100</f>
        <v>#REF!</v>
      </c>
      <c r="Z6" s="41">
        <v>456.5</v>
      </c>
      <c r="AA6" s="41"/>
      <c r="AB6" s="11" t="e">
        <f>#REF!+#REF!+#REF!+#REF!+#REF!+#REF!+Z6</f>
        <v>#REF!</v>
      </c>
      <c r="AC6" s="13">
        <v>187924.84</v>
      </c>
      <c r="AD6" s="17" t="e">
        <f t="shared" ref="AD6:AD14" si="5">AB6-AC6</f>
        <v>#REF!</v>
      </c>
      <c r="AE6" s="78"/>
    </row>
    <row r="7" spans="1:31" ht="15.6" hidden="1" x14ac:dyDescent="0.3">
      <c r="A7" s="7" t="s">
        <v>24</v>
      </c>
      <c r="B7" s="7"/>
      <c r="C7" s="7"/>
      <c r="D7" s="35">
        <v>125</v>
      </c>
      <c r="E7" s="35"/>
      <c r="F7" s="2">
        <v>9336</v>
      </c>
      <c r="G7" s="2">
        <v>18528</v>
      </c>
      <c r="H7" s="2">
        <v>31740</v>
      </c>
      <c r="I7" s="87">
        <v>5.6</v>
      </c>
      <c r="J7" s="10">
        <v>1.38</v>
      </c>
      <c r="K7" s="10">
        <v>2.8849999999999998</v>
      </c>
      <c r="L7" s="11" t="e">
        <f>I7*#REF!</f>
        <v>#REF!</v>
      </c>
      <c r="M7" s="11" t="e">
        <f>J7*#REF!</f>
        <v>#REF!</v>
      </c>
      <c r="N7" s="11" t="e">
        <f>K7*#REF!</f>
        <v>#REF!</v>
      </c>
      <c r="O7" s="10">
        <v>158.80000000000001</v>
      </c>
      <c r="P7" s="10"/>
      <c r="Q7" s="11" t="e">
        <f>O7*#REF!</f>
        <v>#REF!</v>
      </c>
      <c r="R7" s="2">
        <v>9900</v>
      </c>
      <c r="S7" s="8">
        <f t="shared" si="0"/>
        <v>0.16609623515200322</v>
      </c>
      <c r="T7" s="9">
        <f t="shared" si="3"/>
        <v>0.98648502411913808</v>
      </c>
      <c r="U7" s="33">
        <f t="shared" si="1"/>
        <v>-4.68</v>
      </c>
      <c r="V7" s="33">
        <f t="shared" si="2"/>
        <v>-16.11</v>
      </c>
      <c r="W7" s="11" t="e">
        <f>D7*#REF!*Q7/100</f>
        <v>#REF!</v>
      </c>
      <c r="X7" s="11" t="e">
        <f>+#REF!*#REF!</f>
        <v>#REF!</v>
      </c>
      <c r="Y7" s="116" t="e">
        <f t="shared" si="4"/>
        <v>#REF!</v>
      </c>
      <c r="Z7" s="41">
        <v>456.5</v>
      </c>
      <c r="AA7" s="41"/>
      <c r="AB7" s="11" t="e">
        <f>#REF!+#REF!+#REF!+#REF!+#REF!+#REF!+Z7</f>
        <v>#REF!</v>
      </c>
      <c r="AC7" s="13">
        <v>184102.49</v>
      </c>
      <c r="AD7" s="17" t="e">
        <f t="shared" si="5"/>
        <v>#REF!</v>
      </c>
      <c r="AE7" s="78"/>
    </row>
    <row r="8" spans="1:31" ht="15.6" hidden="1" x14ac:dyDescent="0.3">
      <c r="A8" s="7" t="s">
        <v>25</v>
      </c>
      <c r="B8" s="7"/>
      <c r="C8" s="7"/>
      <c r="D8" s="35">
        <v>123</v>
      </c>
      <c r="E8" s="35"/>
      <c r="F8" s="2">
        <v>10908</v>
      </c>
      <c r="G8" s="2">
        <v>20478</v>
      </c>
      <c r="H8" s="2">
        <v>37158</v>
      </c>
      <c r="I8" s="87">
        <v>5.6</v>
      </c>
      <c r="J8" s="10">
        <v>1.38</v>
      </c>
      <c r="K8" s="10">
        <v>2.8849999999999998</v>
      </c>
      <c r="L8" s="11" t="e">
        <f>I8*#REF!</f>
        <v>#REF!</v>
      </c>
      <c r="M8" s="11" t="e">
        <f>J8*#REF!</f>
        <v>#REF!</v>
      </c>
      <c r="N8" s="11" t="e">
        <f>K8*#REF!</f>
        <v>#REF!</v>
      </c>
      <c r="O8" s="10">
        <v>158.80000000000001</v>
      </c>
      <c r="P8" s="10"/>
      <c r="Q8" s="11" t="e">
        <f>O8*#REF!</f>
        <v>#REF!</v>
      </c>
      <c r="R8" s="2">
        <v>10662</v>
      </c>
      <c r="S8" s="21">
        <f t="shared" si="0"/>
        <v>0.15554971988795518</v>
      </c>
      <c r="T8" s="9">
        <f t="shared" si="3"/>
        <v>0.98811734473063539</v>
      </c>
      <c r="U8" s="33">
        <f>ROUND(18*(S8-0.426),2)</f>
        <v>-4.87</v>
      </c>
      <c r="V8" s="33">
        <f>ROUND(62*(S8-0.426),2)</f>
        <v>-16.77</v>
      </c>
      <c r="W8" s="11" t="e">
        <f>D8*#REF!*Q8/100</f>
        <v>#REF!</v>
      </c>
      <c r="X8" s="11" t="e">
        <f>+#REF!*#REF!</f>
        <v>#REF!</v>
      </c>
      <c r="Y8" s="116" t="e">
        <f t="shared" si="4"/>
        <v>#REF!</v>
      </c>
      <c r="Z8" s="41">
        <v>456.5</v>
      </c>
      <c r="AA8" s="41"/>
      <c r="AB8" s="11" t="e">
        <f>#REF!+#REF!+#REF!+#REF!+#REF!+#REF!+Z8</f>
        <v>#REF!</v>
      </c>
      <c r="AC8" s="13">
        <v>210601.36</v>
      </c>
      <c r="AD8" s="17" t="e">
        <f t="shared" si="5"/>
        <v>#REF!</v>
      </c>
      <c r="AE8" s="78"/>
    </row>
    <row r="9" spans="1:31" ht="15.6" hidden="1" x14ac:dyDescent="0.3">
      <c r="A9" s="7" t="s">
        <v>28</v>
      </c>
      <c r="B9" s="7"/>
      <c r="C9" s="7"/>
      <c r="D9" s="2">
        <v>117.6</v>
      </c>
      <c r="E9" s="2"/>
      <c r="F9" s="2">
        <v>8532</v>
      </c>
      <c r="G9" s="2">
        <v>18624</v>
      </c>
      <c r="H9" s="2">
        <v>31848</v>
      </c>
      <c r="I9" s="87">
        <v>5.6</v>
      </c>
      <c r="J9" s="10">
        <v>1.38</v>
      </c>
      <c r="K9" s="10">
        <v>2.8849999999999998</v>
      </c>
      <c r="L9" s="11" t="e">
        <f>I9*#REF!</f>
        <v>#REF!</v>
      </c>
      <c r="M9" s="11" t="e">
        <f>J9*#REF!</f>
        <v>#REF!</v>
      </c>
      <c r="N9" s="11" t="e">
        <f>K9*#REF!</f>
        <v>#REF!</v>
      </c>
      <c r="O9" s="10">
        <v>158.80000000000001</v>
      </c>
      <c r="P9" s="10"/>
      <c r="Q9" s="11" t="e">
        <f>O9*#REF!</f>
        <v>#REF!</v>
      </c>
      <c r="R9" s="2">
        <v>12924</v>
      </c>
      <c r="S9" s="21">
        <f t="shared" si="0"/>
        <v>0.21903599755948749</v>
      </c>
      <c r="T9" s="9">
        <f t="shared" si="3"/>
        <v>0.97684165869308881</v>
      </c>
      <c r="U9" s="33">
        <f t="shared" ref="U9:U14" si="6">ROUND(18*(S9-0.426),2)</f>
        <v>-3.73</v>
      </c>
      <c r="V9" s="33">
        <f t="shared" ref="V9:V14" si="7">ROUND(62*(S9-0.426),2)</f>
        <v>-12.83</v>
      </c>
      <c r="W9" s="11" t="e">
        <f>D9*#REF!*Q9/100</f>
        <v>#REF!</v>
      </c>
      <c r="X9" s="11" t="e">
        <f>+#REF!*#REF!</f>
        <v>#REF!</v>
      </c>
      <c r="Y9" s="116" t="e">
        <f t="shared" si="4"/>
        <v>#REF!</v>
      </c>
      <c r="Z9" s="41">
        <v>456.5</v>
      </c>
      <c r="AA9" s="41"/>
      <c r="AB9" s="11" t="e">
        <f>#REF!+#REF!+#REF!+#REF!+#REF!+#REF!+Z9</f>
        <v>#REF!</v>
      </c>
      <c r="AC9" s="13">
        <v>181490.15</v>
      </c>
      <c r="AD9" s="17" t="e">
        <f t="shared" si="5"/>
        <v>#REF!</v>
      </c>
      <c r="AE9" s="78"/>
    </row>
    <row r="10" spans="1:31" ht="15.6" hidden="1" x14ac:dyDescent="0.3">
      <c r="A10" s="36" t="s">
        <v>29</v>
      </c>
      <c r="B10" s="36"/>
      <c r="C10" s="36"/>
      <c r="D10" s="2">
        <v>117.6</v>
      </c>
      <c r="E10" s="2"/>
      <c r="F10" s="2">
        <v>7122</v>
      </c>
      <c r="G10" s="2">
        <v>15612</v>
      </c>
      <c r="H10" s="2">
        <v>27486</v>
      </c>
      <c r="I10" s="87">
        <v>5.6</v>
      </c>
      <c r="J10" s="10">
        <v>1.38</v>
      </c>
      <c r="K10" s="10">
        <v>2.8849999999999998</v>
      </c>
      <c r="L10" s="11" t="e">
        <f>I10*#REF!</f>
        <v>#REF!</v>
      </c>
      <c r="M10" s="11" t="e">
        <f>J10*#REF!</f>
        <v>#REF!</v>
      </c>
      <c r="N10" s="11" t="e">
        <f>K10*#REF!</f>
        <v>#REF!</v>
      </c>
      <c r="O10" s="10">
        <v>158.80000000000001</v>
      </c>
      <c r="P10" s="10"/>
      <c r="Q10" s="11" t="e">
        <f>O10*#REF!</f>
        <v>#REF!</v>
      </c>
      <c r="R10" s="2">
        <v>14256</v>
      </c>
      <c r="S10" s="8">
        <f t="shared" si="0"/>
        <v>0.28387096774193549</v>
      </c>
      <c r="T10" s="9">
        <f t="shared" si="3"/>
        <v>0.96199095704721804</v>
      </c>
      <c r="U10" s="33">
        <f t="shared" si="6"/>
        <v>-2.56</v>
      </c>
      <c r="V10" s="33">
        <f t="shared" si="7"/>
        <v>-8.81</v>
      </c>
      <c r="W10" s="11" t="e">
        <f>D10*#REF!*Q10/100</f>
        <v>#REF!</v>
      </c>
      <c r="X10" s="11" t="e">
        <f>+#REF!*#REF!</f>
        <v>#REF!</v>
      </c>
      <c r="Y10" s="116" t="e">
        <f t="shared" si="4"/>
        <v>#REF!</v>
      </c>
      <c r="Z10" s="41">
        <v>456.5</v>
      </c>
      <c r="AA10" s="41"/>
      <c r="AB10" s="11" t="e">
        <f>#REF!+#REF!+#REF!+#REF!+#REF!+#REF!+Z10</f>
        <v>#REF!</v>
      </c>
      <c r="AC10" s="13">
        <v>158365.1</v>
      </c>
      <c r="AD10" s="17" t="e">
        <f t="shared" si="5"/>
        <v>#REF!</v>
      </c>
      <c r="AE10" s="78"/>
    </row>
    <row r="11" spans="1:31" ht="15.6" hidden="1" x14ac:dyDescent="0.3">
      <c r="A11" s="7" t="s">
        <v>30</v>
      </c>
      <c r="B11" s="7"/>
      <c r="C11" s="7"/>
      <c r="D11" s="2">
        <v>118.2</v>
      </c>
      <c r="E11" s="2"/>
      <c r="F11" s="2">
        <v>9504</v>
      </c>
      <c r="G11" s="2">
        <v>18786</v>
      </c>
      <c r="H11" s="2">
        <v>34188</v>
      </c>
      <c r="I11" s="87">
        <v>5.6</v>
      </c>
      <c r="J11" s="10">
        <v>1.38</v>
      </c>
      <c r="K11" s="10">
        <v>2.8849999999999998</v>
      </c>
      <c r="L11" s="11" t="e">
        <f>I11*#REF!</f>
        <v>#REF!</v>
      </c>
      <c r="M11" s="11" t="e">
        <f>J11*#REF!</f>
        <v>#REF!</v>
      </c>
      <c r="N11" s="11" t="e">
        <f>K11*#REF!</f>
        <v>#REF!</v>
      </c>
      <c r="O11" s="10">
        <v>158.80000000000001</v>
      </c>
      <c r="P11" s="10"/>
      <c r="Q11" s="11" t="e">
        <f>O11*#REF!</f>
        <v>#REF!</v>
      </c>
      <c r="R11" s="2">
        <v>12438</v>
      </c>
      <c r="S11" s="21">
        <f t="shared" si="0"/>
        <v>0.19907807548256987</v>
      </c>
      <c r="T11" s="9">
        <f t="shared" si="3"/>
        <v>0.9807541712960044</v>
      </c>
      <c r="U11" s="33">
        <f t="shared" si="6"/>
        <v>-4.08</v>
      </c>
      <c r="V11" s="33">
        <f t="shared" si="7"/>
        <v>-14.07</v>
      </c>
      <c r="W11" s="11" t="e">
        <f>D11*#REF!*Q11/100</f>
        <v>#REF!</v>
      </c>
      <c r="X11" s="11" t="e">
        <f>+#REF!*#REF!</f>
        <v>#REF!</v>
      </c>
      <c r="Y11" s="116" t="e">
        <f t="shared" si="4"/>
        <v>#REF!</v>
      </c>
      <c r="Z11" s="41">
        <v>456.5</v>
      </c>
      <c r="AA11" s="41"/>
      <c r="AB11" s="11" t="e">
        <f>#REF!+#REF!+#REF!+#REF!+#REF!+#REF!+Z11</f>
        <v>#REF!</v>
      </c>
      <c r="AC11" s="13">
        <v>193273.53</v>
      </c>
      <c r="AD11" s="17" t="e">
        <f t="shared" si="5"/>
        <v>#REF!</v>
      </c>
      <c r="AE11" s="78"/>
    </row>
    <row r="12" spans="1:31" ht="15.6" hidden="1" x14ac:dyDescent="0.3">
      <c r="A12" s="7" t="s">
        <v>31</v>
      </c>
      <c r="B12" s="7"/>
      <c r="C12" s="7"/>
      <c r="D12" s="2">
        <v>124.8</v>
      </c>
      <c r="E12" s="2"/>
      <c r="F12" s="2">
        <v>10938</v>
      </c>
      <c r="G12" s="2">
        <v>20952</v>
      </c>
      <c r="H12" s="2">
        <v>37764</v>
      </c>
      <c r="I12" s="87">
        <v>5.6</v>
      </c>
      <c r="J12" s="10">
        <v>1.38</v>
      </c>
      <c r="K12" s="10">
        <v>2.8849999999999998</v>
      </c>
      <c r="L12" s="11" t="e">
        <f>I12*#REF!</f>
        <v>#REF!</v>
      </c>
      <c r="M12" s="11" t="e">
        <f>J12*#REF!</f>
        <v>#REF!</v>
      </c>
      <c r="N12" s="11" t="e">
        <f>K12*#REF!</f>
        <v>#REF!</v>
      </c>
      <c r="O12" s="10">
        <v>158.80000000000001</v>
      </c>
      <c r="P12" s="10"/>
      <c r="Q12" s="11" t="e">
        <f>O12*#REF!</f>
        <v>#REF!</v>
      </c>
      <c r="R12" s="2">
        <v>13890</v>
      </c>
      <c r="S12" s="8">
        <f t="shared" si="0"/>
        <v>0.19941424756654319</v>
      </c>
      <c r="T12" s="9">
        <f t="shared" si="3"/>
        <v>0.98069098976676683</v>
      </c>
      <c r="U12" s="33">
        <f t="shared" si="6"/>
        <v>-4.08</v>
      </c>
      <c r="V12" s="33">
        <f t="shared" si="7"/>
        <v>-14.05</v>
      </c>
      <c r="W12" s="11" t="e">
        <f>D12*#REF!*Q12/100</f>
        <v>#REF!</v>
      </c>
      <c r="X12" s="11" t="e">
        <f>+#REF!*#REF!</f>
        <v>#REF!</v>
      </c>
      <c r="Y12" s="116" t="e">
        <f t="shared" si="4"/>
        <v>#REF!</v>
      </c>
      <c r="Z12" s="41">
        <v>456.5</v>
      </c>
      <c r="AA12" s="41"/>
      <c r="AB12" s="11" t="e">
        <f>#REF!+#REF!+#REF!+#REF!+#REF!+#REF!+Z12</f>
        <v>#REF!</v>
      </c>
      <c r="AC12" s="13">
        <v>214138.63</v>
      </c>
      <c r="AD12" s="17" t="e">
        <f t="shared" si="5"/>
        <v>#REF!</v>
      </c>
      <c r="AE12" s="78"/>
    </row>
    <row r="13" spans="1:31" ht="15.6" hidden="1" x14ac:dyDescent="0.3">
      <c r="A13" s="7" t="s">
        <v>32</v>
      </c>
      <c r="B13" s="7"/>
      <c r="C13" s="7"/>
      <c r="D13" s="2">
        <v>119.4</v>
      </c>
      <c r="E13" s="2"/>
      <c r="F13" s="2">
        <v>8544</v>
      </c>
      <c r="G13" s="2">
        <v>18378</v>
      </c>
      <c r="H13" s="2">
        <v>32472</v>
      </c>
      <c r="I13" s="87">
        <v>5.6</v>
      </c>
      <c r="J13" s="10">
        <v>1.38</v>
      </c>
      <c r="K13" s="10">
        <v>2.8849999999999998</v>
      </c>
      <c r="L13" s="11" t="e">
        <f>I13*#REF!</f>
        <v>#REF!</v>
      </c>
      <c r="M13" s="11" t="e">
        <f>J13*#REF!</f>
        <v>#REF!</v>
      </c>
      <c r="N13" s="11" t="e">
        <f>K13*#REF!</f>
        <v>#REF!</v>
      </c>
      <c r="O13" s="10">
        <v>158.80000000000001</v>
      </c>
      <c r="P13" s="10"/>
      <c r="Q13" s="11" t="e">
        <f>O13*#REF!</f>
        <v>#REF!</v>
      </c>
      <c r="R13" s="2">
        <v>12048</v>
      </c>
      <c r="S13" s="8">
        <f t="shared" si="0"/>
        <v>0.20284877260329326</v>
      </c>
      <c r="T13" s="9">
        <f t="shared" si="3"/>
        <v>0.9800400949393232</v>
      </c>
      <c r="U13" s="33">
        <f t="shared" si="6"/>
        <v>-4.0199999999999996</v>
      </c>
      <c r="V13" s="33">
        <f t="shared" si="7"/>
        <v>-13.84</v>
      </c>
      <c r="W13" s="11" t="e">
        <f>D13*#REF!*Q13/100</f>
        <v>#REF!</v>
      </c>
      <c r="X13" s="11" t="e">
        <f>+#REF!*#REF!</f>
        <v>#REF!</v>
      </c>
      <c r="Y13" s="116" t="e">
        <f t="shared" si="4"/>
        <v>#REF!</v>
      </c>
      <c r="Z13" s="41">
        <v>456.5</v>
      </c>
      <c r="AA13" s="41"/>
      <c r="AB13" s="11" t="e">
        <f>#REF!+#REF!+#REF!+#REF!+#REF!+#REF!+Z13</f>
        <v>#REF!</v>
      </c>
      <c r="AC13" s="13">
        <v>182648.67</v>
      </c>
      <c r="AD13" s="17" t="e">
        <f t="shared" si="5"/>
        <v>#REF!</v>
      </c>
      <c r="AE13" s="78"/>
    </row>
    <row r="14" spans="1:31" ht="15.6" hidden="1" x14ac:dyDescent="0.3">
      <c r="A14" s="7" t="s">
        <v>33</v>
      </c>
      <c r="B14" s="7"/>
      <c r="C14" s="7"/>
      <c r="D14" s="2">
        <v>126</v>
      </c>
      <c r="E14" s="2"/>
      <c r="F14" s="2">
        <v>9534</v>
      </c>
      <c r="G14" s="2">
        <v>18534</v>
      </c>
      <c r="H14" s="2">
        <v>33612</v>
      </c>
      <c r="I14" s="87">
        <v>5.6</v>
      </c>
      <c r="J14" s="10">
        <v>1.38</v>
      </c>
      <c r="K14" s="10">
        <v>2.8849999999999998</v>
      </c>
      <c r="L14" s="11" t="e">
        <f>I14*#REF!</f>
        <v>#REF!</v>
      </c>
      <c r="M14" s="11" t="e">
        <f>J14*#REF!</f>
        <v>#REF!</v>
      </c>
      <c r="N14" s="11" t="e">
        <f>K14*#REF!</f>
        <v>#REF!</v>
      </c>
      <c r="O14" s="10">
        <v>158.80000000000001</v>
      </c>
      <c r="P14" s="10"/>
      <c r="Q14" s="11" t="e">
        <f>O14*#REF!</f>
        <v>#REF!</v>
      </c>
      <c r="R14" s="2">
        <v>14274</v>
      </c>
      <c r="S14" s="21">
        <f t="shared" si="0"/>
        <v>0.23142023346303503</v>
      </c>
      <c r="T14" s="9">
        <f t="shared" si="3"/>
        <v>0.97425204677226696</v>
      </c>
      <c r="U14" s="33">
        <f t="shared" si="6"/>
        <v>-3.5</v>
      </c>
      <c r="V14" s="33">
        <f t="shared" si="7"/>
        <v>-12.06</v>
      </c>
      <c r="W14" s="11" t="e">
        <f>D14*#REF!*Q14/100</f>
        <v>#REF!</v>
      </c>
      <c r="X14" s="11" t="e">
        <f>+#REF!*#REF!</f>
        <v>#REF!</v>
      </c>
      <c r="Y14" s="116" t="e">
        <f t="shared" si="4"/>
        <v>#REF!</v>
      </c>
      <c r="Z14" s="41">
        <v>456.5</v>
      </c>
      <c r="AA14" s="41"/>
      <c r="AB14" s="11" t="e">
        <f>#REF!+#REF!+#REF!+#REF!+#REF!+#REF!+Z14</f>
        <v>#REF!</v>
      </c>
      <c r="AC14" s="13">
        <v>192121.52</v>
      </c>
      <c r="AD14" s="17" t="e">
        <f t="shared" si="5"/>
        <v>#REF!</v>
      </c>
      <c r="AE14" s="78"/>
    </row>
    <row r="15" spans="1:31" ht="15.6" hidden="1" x14ac:dyDescent="0.3">
      <c r="A15" s="7" t="s">
        <v>34</v>
      </c>
      <c r="B15" s="7"/>
      <c r="C15" s="7"/>
      <c r="D15" s="2">
        <v>118.8</v>
      </c>
      <c r="E15" s="2"/>
      <c r="F15" s="2">
        <v>7374</v>
      </c>
      <c r="G15" s="2">
        <v>17550</v>
      </c>
      <c r="H15" s="2">
        <v>28446</v>
      </c>
      <c r="I15" s="87">
        <v>6.1520000000000001</v>
      </c>
      <c r="J15" s="10">
        <v>1.5169999999999999</v>
      </c>
      <c r="K15" s="10">
        <v>3.169</v>
      </c>
      <c r="L15" s="11" t="e">
        <f>I15*#REF!</f>
        <v>#REF!</v>
      </c>
      <c r="M15" s="11" t="e">
        <f>J15*#REF!</f>
        <v>#REF!</v>
      </c>
      <c r="N15" s="11" t="e">
        <f>K15*#REF!</f>
        <v>#REF!</v>
      </c>
      <c r="O15" s="10">
        <v>159.80000000000001</v>
      </c>
      <c r="P15" s="10"/>
      <c r="Q15" s="11" t="e">
        <f>O15*#REF!</f>
        <v>#REF!</v>
      </c>
      <c r="R15" s="2">
        <v>12336</v>
      </c>
      <c r="S15" s="21">
        <f t="shared" si="0"/>
        <v>0.23114109050028106</v>
      </c>
      <c r="T15" s="9">
        <f t="shared" ref="T15:T72" si="8">COS(ATAN(S15))</f>
        <v>0.97431175303774076</v>
      </c>
      <c r="U15" s="33">
        <f t="shared" ref="U15:U72" si="9">ROUND(18*(S15-0.426),2)</f>
        <v>-3.51</v>
      </c>
      <c r="V15" s="33">
        <f t="shared" ref="V15:V72" si="10">ROUND(62*(S15-0.426),2)</f>
        <v>-12.08</v>
      </c>
      <c r="W15" s="11" t="e">
        <f>D15*#REF!*Q15/100</f>
        <v>#REF!</v>
      </c>
      <c r="X15" s="11" t="e">
        <f>+#REF!*#REF!</f>
        <v>#REF!</v>
      </c>
      <c r="Y15" s="116" t="e">
        <f t="shared" si="4"/>
        <v>#REF!</v>
      </c>
      <c r="Z15" s="41">
        <v>488.9</v>
      </c>
      <c r="AA15" s="41"/>
      <c r="AB15" s="11" t="e">
        <f>#REF!+#REF!+#REF!+#REF!+#REF!+#REF!+Z15</f>
        <v>#REF!</v>
      </c>
      <c r="AC15" s="13">
        <v>175876.77</v>
      </c>
      <c r="AD15" s="17" t="e">
        <f t="shared" ref="AD15:AD42" si="11">AB15-AC15</f>
        <v>#REF!</v>
      </c>
      <c r="AE15" s="78"/>
    </row>
    <row r="16" spans="1:31" ht="15.6" hidden="1" x14ac:dyDescent="0.3">
      <c r="A16" s="7" t="s">
        <v>35</v>
      </c>
      <c r="B16" s="7"/>
      <c r="C16" s="7"/>
      <c r="D16" s="2">
        <v>132.6</v>
      </c>
      <c r="E16" s="2"/>
      <c r="F16" s="2">
        <v>8286</v>
      </c>
      <c r="G16" s="2">
        <v>17160</v>
      </c>
      <c r="H16" s="2">
        <v>30000</v>
      </c>
      <c r="I16" s="87">
        <v>6.1520000000000001</v>
      </c>
      <c r="J16" s="10">
        <v>1.5169999999999999</v>
      </c>
      <c r="K16" s="10">
        <v>3.169</v>
      </c>
      <c r="L16" s="11" t="e">
        <f>I16*#REF!</f>
        <v>#REF!</v>
      </c>
      <c r="M16" s="11" t="e">
        <f>J16*#REF!</f>
        <v>#REF!</v>
      </c>
      <c r="N16" s="11" t="e">
        <f>K16*#REF!</f>
        <v>#REF!</v>
      </c>
      <c r="O16" s="10">
        <v>174.4</v>
      </c>
      <c r="P16" s="10"/>
      <c r="Q16" s="11">
        <v>23125.439999999999</v>
      </c>
      <c r="R16" s="2">
        <v>11220</v>
      </c>
      <c r="S16" s="21">
        <f t="shared" si="0"/>
        <v>0.20235905205064386</v>
      </c>
      <c r="T16" s="9">
        <f t="shared" si="8"/>
        <v>0.98013350416586531</v>
      </c>
      <c r="U16" s="33">
        <f t="shared" si="9"/>
        <v>-4.03</v>
      </c>
      <c r="V16" s="33">
        <f t="shared" si="10"/>
        <v>-13.87</v>
      </c>
      <c r="W16" s="11" t="e">
        <f>D16*#REF!*Q16/100</f>
        <v>#REF!</v>
      </c>
      <c r="X16" s="11" t="e">
        <f>+#REF!*#REF!</f>
        <v>#REF!</v>
      </c>
      <c r="Y16" s="116" t="e">
        <f t="shared" si="4"/>
        <v>#REF!</v>
      </c>
      <c r="Z16" s="41">
        <v>501.5</v>
      </c>
      <c r="AA16" s="41"/>
      <c r="AB16" s="11" t="e">
        <f>#REF!+#REF!+#REF!+#REF!+#REF!+#REF!+Z16</f>
        <v>#REF!</v>
      </c>
      <c r="AC16" s="13">
        <v>190442.32</v>
      </c>
      <c r="AD16" s="17" t="e">
        <f t="shared" si="11"/>
        <v>#REF!</v>
      </c>
      <c r="AE16" s="78"/>
    </row>
    <row r="17" spans="1:31" ht="15.6" hidden="1" x14ac:dyDescent="0.3">
      <c r="A17" s="7" t="s">
        <v>36</v>
      </c>
      <c r="B17" s="7"/>
      <c r="C17" s="7"/>
      <c r="D17" s="2">
        <v>115.2</v>
      </c>
      <c r="E17" s="2"/>
      <c r="F17" s="2">
        <v>8274</v>
      </c>
      <c r="G17" s="2">
        <v>16770</v>
      </c>
      <c r="H17" s="2">
        <v>29244</v>
      </c>
      <c r="I17" s="87">
        <v>6.1520000000000001</v>
      </c>
      <c r="J17" s="10">
        <v>1.5169999999999999</v>
      </c>
      <c r="K17" s="10">
        <v>3.169</v>
      </c>
      <c r="L17" s="11" t="e">
        <f>I17*#REF!</f>
        <v>#REF!</v>
      </c>
      <c r="M17" s="11" t="e">
        <f>J17*#REF!</f>
        <v>#REF!</v>
      </c>
      <c r="N17" s="11" t="e">
        <f>K17*#REF!</f>
        <v>#REF!</v>
      </c>
      <c r="O17" s="10">
        <v>174.4</v>
      </c>
      <c r="P17" s="10"/>
      <c r="Q17" s="11" t="e">
        <f>O17*#REF!</f>
        <v>#REF!</v>
      </c>
      <c r="R17" s="2">
        <v>13752</v>
      </c>
      <c r="S17" s="21">
        <f t="shared" si="0"/>
        <v>0.25331564986737398</v>
      </c>
      <c r="T17" s="9">
        <f t="shared" si="8"/>
        <v>0.96938151800033401</v>
      </c>
      <c r="U17" s="33">
        <f t="shared" si="9"/>
        <v>-3.11</v>
      </c>
      <c r="V17" s="33">
        <f t="shared" si="10"/>
        <v>-10.71</v>
      </c>
      <c r="W17" s="11" t="e">
        <f>D17*#REF!*Q17/100</f>
        <v>#REF!</v>
      </c>
      <c r="X17" s="11" t="e">
        <f>+#REF!*#REF!</f>
        <v>#REF!</v>
      </c>
      <c r="Y17" s="116" t="e">
        <f t="shared" si="4"/>
        <v>#REF!</v>
      </c>
      <c r="Z17" s="41">
        <v>501.5</v>
      </c>
      <c r="AA17" s="41"/>
      <c r="AB17" s="11" t="e">
        <f>#REF!+#REF!+#REF!+#REF!+#REF!+#REF!+Z17</f>
        <v>#REF!</v>
      </c>
      <c r="AC17" s="13">
        <v>187582.71</v>
      </c>
      <c r="AD17" s="17" t="e">
        <f t="shared" si="11"/>
        <v>#REF!</v>
      </c>
      <c r="AE17" s="78"/>
    </row>
    <row r="18" spans="1:31" ht="15.6" hidden="1" x14ac:dyDescent="0.3">
      <c r="A18" s="7" t="s">
        <v>37</v>
      </c>
      <c r="B18" s="7"/>
      <c r="C18" s="7"/>
      <c r="D18" s="2">
        <v>118.2</v>
      </c>
      <c r="E18" s="2"/>
      <c r="F18" s="2">
        <v>8634</v>
      </c>
      <c r="G18" s="2">
        <v>17586</v>
      </c>
      <c r="H18" s="2">
        <v>30732</v>
      </c>
      <c r="I18" s="87">
        <v>6.1520000000000001</v>
      </c>
      <c r="J18" s="10">
        <v>1.5169999999999999</v>
      </c>
      <c r="K18" s="10">
        <v>3.169</v>
      </c>
      <c r="L18" s="11" t="e">
        <f>I18*#REF!</f>
        <v>#REF!</v>
      </c>
      <c r="M18" s="11" t="e">
        <f>J18*#REF!</f>
        <v>#REF!</v>
      </c>
      <c r="N18" s="11" t="e">
        <f>K18*#REF!</f>
        <v>#REF!</v>
      </c>
      <c r="O18" s="10">
        <v>174.4</v>
      </c>
      <c r="P18" s="10"/>
      <c r="Q18" s="11" t="e">
        <f>O18*#REF!</f>
        <v>#REF!</v>
      </c>
      <c r="R18" s="2">
        <v>14310</v>
      </c>
      <c r="S18" s="21">
        <f t="shared" si="0"/>
        <v>0.25126422250316055</v>
      </c>
      <c r="T18" s="9">
        <f t="shared" si="8"/>
        <v>0.96985331724874724</v>
      </c>
      <c r="U18" s="33">
        <f t="shared" si="9"/>
        <v>-3.15</v>
      </c>
      <c r="V18" s="33">
        <f t="shared" si="10"/>
        <v>-10.83</v>
      </c>
      <c r="W18" s="11" t="e">
        <f>D18*#REF!*Q18/100</f>
        <v>#REF!</v>
      </c>
      <c r="X18" s="11" t="e">
        <f>+#REF!*#REF!</f>
        <v>#REF!</v>
      </c>
      <c r="Y18" s="116" t="e">
        <f t="shared" si="4"/>
        <v>#REF!</v>
      </c>
      <c r="Z18" s="41">
        <v>501.5</v>
      </c>
      <c r="AA18" s="41"/>
      <c r="AB18" s="11" t="e">
        <f>#REF!+#REF!+#REF!+#REF!+#REF!+#REF!+Z18</f>
        <v>#REF!</v>
      </c>
      <c r="AC18" s="13">
        <v>195579.87</v>
      </c>
      <c r="AD18" s="17" t="e">
        <f t="shared" si="11"/>
        <v>#REF!</v>
      </c>
      <c r="AE18" s="78"/>
    </row>
    <row r="19" spans="1:31" ht="15.6" hidden="1" x14ac:dyDescent="0.3">
      <c r="A19" s="7" t="s">
        <v>38</v>
      </c>
      <c r="B19" s="7"/>
      <c r="C19" s="7"/>
      <c r="D19" s="2">
        <v>117</v>
      </c>
      <c r="E19" s="2"/>
      <c r="F19" s="2">
        <v>9780</v>
      </c>
      <c r="G19" s="2">
        <v>19176</v>
      </c>
      <c r="H19" s="2">
        <v>34170</v>
      </c>
      <c r="I19" s="87">
        <v>6.1520000000000001</v>
      </c>
      <c r="J19" s="10">
        <v>1.5169999999999999</v>
      </c>
      <c r="K19" s="10">
        <v>3.169</v>
      </c>
      <c r="L19" s="11" t="e">
        <f>I19*#REF!</f>
        <v>#REF!</v>
      </c>
      <c r="M19" s="11" t="e">
        <f>J19*#REF!</f>
        <v>#REF!</v>
      </c>
      <c r="N19" s="11" t="e">
        <f>K19*#REF!</f>
        <v>#REF!</v>
      </c>
      <c r="O19" s="10">
        <v>174.4</v>
      </c>
      <c r="P19" s="10"/>
      <c r="Q19" s="11" t="e">
        <f>O19*#REF!</f>
        <v>#REF!</v>
      </c>
      <c r="R19" s="2">
        <v>13080</v>
      </c>
      <c r="S19" s="21">
        <f t="shared" si="0"/>
        <v>0.20720463834236288</v>
      </c>
      <c r="T19" s="9">
        <f t="shared" si="8"/>
        <v>0.97920052264451063</v>
      </c>
      <c r="U19" s="33">
        <f t="shared" si="9"/>
        <v>-3.94</v>
      </c>
      <c r="V19" s="33">
        <f t="shared" si="10"/>
        <v>-13.57</v>
      </c>
      <c r="W19" s="11" t="e">
        <f>D19*#REF!*Q19/100</f>
        <v>#REF!</v>
      </c>
      <c r="X19" s="11" t="e">
        <f>+#REF!*#REF!</f>
        <v>#REF!</v>
      </c>
      <c r="Y19" s="116" t="e">
        <f t="shared" si="4"/>
        <v>#REF!</v>
      </c>
      <c r="Z19" s="41">
        <v>501.5</v>
      </c>
      <c r="AA19" s="41"/>
      <c r="AB19" s="11" t="e">
        <f>#REF!+#REF!+#REF!+#REF!+#REF!+#REF!+Z19</f>
        <v>#REF!</v>
      </c>
      <c r="AC19" s="13">
        <v>214703.29</v>
      </c>
      <c r="AD19" s="17" t="e">
        <f t="shared" si="11"/>
        <v>#REF!</v>
      </c>
      <c r="AE19" s="78"/>
    </row>
    <row r="20" spans="1:31" ht="15.6" hidden="1" x14ac:dyDescent="0.3">
      <c r="A20" s="7" t="s">
        <v>39</v>
      </c>
      <c r="B20" s="7"/>
      <c r="C20" s="7"/>
      <c r="D20" s="2">
        <v>113.4</v>
      </c>
      <c r="E20" s="2"/>
      <c r="F20" s="2">
        <v>9538.2000000000007</v>
      </c>
      <c r="G20" s="2">
        <v>17775.599999999999</v>
      </c>
      <c r="H20" s="2">
        <v>32550</v>
      </c>
      <c r="I20" s="87">
        <v>6.1520000000000001</v>
      </c>
      <c r="J20" s="10">
        <v>1.5169999999999999</v>
      </c>
      <c r="K20" s="10">
        <v>3.169</v>
      </c>
      <c r="L20" s="11" t="e">
        <f>I20*#REF!</f>
        <v>#REF!</v>
      </c>
      <c r="M20" s="11" t="e">
        <f>J20*#REF!</f>
        <v>#REF!</v>
      </c>
      <c r="N20" s="11" t="e">
        <f>K20*#REF!</f>
        <v>#REF!</v>
      </c>
      <c r="O20" s="10">
        <v>174.4</v>
      </c>
      <c r="P20" s="10"/>
      <c r="Q20" s="11" t="e">
        <f>O20*#REF!</f>
        <v>#REF!</v>
      </c>
      <c r="R20" s="2">
        <v>12879</v>
      </c>
      <c r="S20" s="21">
        <f t="shared" si="0"/>
        <v>0.2151383640864763</v>
      </c>
      <c r="T20" s="9">
        <f t="shared" si="8"/>
        <v>0.97763130762030315</v>
      </c>
      <c r="U20" s="33">
        <f t="shared" si="9"/>
        <v>-3.8</v>
      </c>
      <c r="V20" s="33">
        <f t="shared" si="10"/>
        <v>-13.07</v>
      </c>
      <c r="W20" s="11" t="e">
        <f>D20*#REF!*Q20/100</f>
        <v>#REF!</v>
      </c>
      <c r="X20" s="11" t="e">
        <f>+#REF!*#REF!</f>
        <v>#REF!</v>
      </c>
      <c r="Y20" s="116" t="e">
        <f t="shared" si="4"/>
        <v>#REF!</v>
      </c>
      <c r="Z20" s="41">
        <v>501.5</v>
      </c>
      <c r="AA20" s="41"/>
      <c r="AB20" s="11" t="e">
        <f>#REF!+#REF!+#REF!+#REF!+#REF!+#REF!+Z20</f>
        <v>#REF!</v>
      </c>
      <c r="AC20" s="13">
        <v>206282.4</v>
      </c>
      <c r="AD20" s="17" t="e">
        <f t="shared" si="11"/>
        <v>#REF!</v>
      </c>
      <c r="AE20" s="78"/>
    </row>
    <row r="21" spans="1:31" ht="15.6" hidden="1" x14ac:dyDescent="0.3">
      <c r="A21" s="7" t="s">
        <v>40</v>
      </c>
      <c r="B21" s="7"/>
      <c r="C21" s="7"/>
      <c r="D21" s="2">
        <v>111.6</v>
      </c>
      <c r="E21" s="2"/>
      <c r="F21" s="2">
        <v>7513.2</v>
      </c>
      <c r="G21" s="2">
        <v>17714.400000000001</v>
      </c>
      <c r="H21" s="2">
        <v>28704.6</v>
      </c>
      <c r="I21" s="87">
        <v>6.1520000000000001</v>
      </c>
      <c r="J21" s="10">
        <v>1.5169999999999999</v>
      </c>
      <c r="K21" s="10">
        <v>3.169</v>
      </c>
      <c r="L21" s="11" t="e">
        <f>I21*#REF!</f>
        <v>#REF!</v>
      </c>
      <c r="M21" s="11" t="e">
        <f>J21*#REF!</f>
        <v>#REF!</v>
      </c>
      <c r="N21" s="11" t="e">
        <f>K21*#REF!</f>
        <v>#REF!</v>
      </c>
      <c r="O21" s="10">
        <v>174.4</v>
      </c>
      <c r="P21" s="10"/>
      <c r="Q21" s="11" t="e">
        <f>O21*#REF!</f>
        <v>#REF!</v>
      </c>
      <c r="R21" s="2">
        <v>13957.8</v>
      </c>
      <c r="S21" s="21">
        <f t="shared" si="0"/>
        <v>0.25880271896937268</v>
      </c>
      <c r="T21" s="9">
        <f t="shared" si="8"/>
        <v>0.9681041796874299</v>
      </c>
      <c r="U21" s="33">
        <f t="shared" si="9"/>
        <v>-3.01</v>
      </c>
      <c r="V21" s="33">
        <f t="shared" si="10"/>
        <v>-10.37</v>
      </c>
      <c r="W21" s="11" t="e">
        <f>D21*#REF!*Q21/100</f>
        <v>#REF!</v>
      </c>
      <c r="X21" s="11" t="e">
        <f>+#REF!*#REF!</f>
        <v>#REF!</v>
      </c>
      <c r="Y21" s="116" t="e">
        <f t="shared" si="4"/>
        <v>#REF!</v>
      </c>
      <c r="Z21" s="41">
        <v>501.5</v>
      </c>
      <c r="AA21" s="41"/>
      <c r="AB21" s="11" t="e">
        <f>#REF!+#REF!+#REF!+#REF!+#REF!+#REF!+Z21</f>
        <v>#REF!</v>
      </c>
      <c r="AC21" s="13">
        <v>182950.75</v>
      </c>
      <c r="AD21" s="17" t="e">
        <f t="shared" si="11"/>
        <v>#REF!</v>
      </c>
      <c r="AE21" s="78"/>
    </row>
    <row r="22" spans="1:31" ht="15.6" hidden="1" x14ac:dyDescent="0.3">
      <c r="A22" s="7" t="s">
        <v>41</v>
      </c>
      <c r="B22" s="7"/>
      <c r="C22" s="7"/>
      <c r="D22" s="2">
        <v>111</v>
      </c>
      <c r="E22" s="2"/>
      <c r="F22" s="2">
        <v>7072.2</v>
      </c>
      <c r="G22" s="2">
        <v>17155.2</v>
      </c>
      <c r="H22" s="2">
        <v>26666.400000000001</v>
      </c>
      <c r="I22" s="87">
        <v>6.1520000000000001</v>
      </c>
      <c r="J22" s="10">
        <v>1.5169999999999999</v>
      </c>
      <c r="K22" s="10">
        <v>3.169</v>
      </c>
      <c r="L22" s="11" t="e">
        <f>I22*#REF!</f>
        <v>#REF!</v>
      </c>
      <c r="M22" s="11" t="e">
        <f>J22*#REF!</f>
        <v>#REF!</v>
      </c>
      <c r="N22" s="11" t="e">
        <f>K22*#REF!</f>
        <v>#REF!</v>
      </c>
      <c r="O22" s="10">
        <v>174.4</v>
      </c>
      <c r="P22" s="10"/>
      <c r="Q22" s="11" t="e">
        <f>O22*#REF!</f>
        <v>#REF!</v>
      </c>
      <c r="R22" s="2">
        <v>14928</v>
      </c>
      <c r="S22" s="21">
        <f t="shared" si="0"/>
        <v>0.29331667118588117</v>
      </c>
      <c r="T22" s="9">
        <f t="shared" si="8"/>
        <v>0.95957329993801477</v>
      </c>
      <c r="U22" s="33">
        <f t="shared" si="9"/>
        <v>-2.39</v>
      </c>
      <c r="V22" s="33">
        <f t="shared" si="10"/>
        <v>-8.23</v>
      </c>
      <c r="W22" s="11" t="e">
        <f>D22*#REF!*Q22/100</f>
        <v>#REF!</v>
      </c>
      <c r="X22" s="11" t="e">
        <f>+#REF!*#REF!</f>
        <v>#REF!</v>
      </c>
      <c r="Y22" s="116" t="e">
        <f t="shared" si="4"/>
        <v>#REF!</v>
      </c>
      <c r="Z22" s="41">
        <v>501.5</v>
      </c>
      <c r="AA22" s="41"/>
      <c r="AB22" s="11" t="e">
        <f>#REF!+#REF!+#REF!+#REF!+#REF!+#REF!+Z22</f>
        <v>#REF!</v>
      </c>
      <c r="AC22" s="13">
        <v>173706.88</v>
      </c>
      <c r="AD22" s="17" t="e">
        <f t="shared" si="11"/>
        <v>#REF!</v>
      </c>
      <c r="AE22" s="78"/>
    </row>
    <row r="23" spans="1:31" ht="15.6" hidden="1" x14ac:dyDescent="0.3">
      <c r="A23" s="7" t="s">
        <v>42</v>
      </c>
      <c r="B23" s="7"/>
      <c r="C23" s="7"/>
      <c r="D23" s="2">
        <v>125.4</v>
      </c>
      <c r="E23" s="2"/>
      <c r="F23" s="2">
        <v>9269.4</v>
      </c>
      <c r="G23" s="2">
        <v>18909</v>
      </c>
      <c r="H23" s="2">
        <v>32964.6</v>
      </c>
      <c r="I23" s="87">
        <v>6.1520000000000001</v>
      </c>
      <c r="J23" s="10">
        <v>1.5169999999999999</v>
      </c>
      <c r="K23" s="10">
        <v>3.169</v>
      </c>
      <c r="L23" s="11" t="e">
        <f>I23*#REF!</f>
        <v>#REF!</v>
      </c>
      <c r="M23" s="11" t="e">
        <f>J23*#REF!</f>
        <v>#REF!</v>
      </c>
      <c r="N23" s="11" t="e">
        <f>K23*#REF!</f>
        <v>#REF!</v>
      </c>
      <c r="O23" s="10">
        <v>174.4</v>
      </c>
      <c r="P23" s="10"/>
      <c r="Q23" s="11" t="e">
        <f>O23*#REF!</f>
        <v>#REF!</v>
      </c>
      <c r="R23" s="2">
        <v>13958.4</v>
      </c>
      <c r="S23" s="21">
        <f t="shared" si="0"/>
        <v>0.22829105539473038</v>
      </c>
      <c r="T23" s="9">
        <f t="shared" si="8"/>
        <v>0.97491784777854762</v>
      </c>
      <c r="U23" s="33">
        <f t="shared" si="9"/>
        <v>-3.56</v>
      </c>
      <c r="V23" s="33">
        <f t="shared" si="10"/>
        <v>-12.26</v>
      </c>
      <c r="W23" s="11" t="e">
        <f>D23*#REF!*Q23/100</f>
        <v>#REF!</v>
      </c>
      <c r="X23" s="11" t="e">
        <f>+#REF!*#REF!</f>
        <v>#REF!</v>
      </c>
      <c r="Y23" s="116" t="e">
        <f t="shared" si="4"/>
        <v>#REF!</v>
      </c>
      <c r="Z23" s="41">
        <v>501.5</v>
      </c>
      <c r="AA23" s="41"/>
      <c r="AB23" s="11" t="e">
        <f>#REF!+#REF!+#REF!+#REF!+#REF!+#REF!+Z23</f>
        <v>#REF!</v>
      </c>
      <c r="AC23" s="13">
        <v>207835.06</v>
      </c>
      <c r="AD23" s="17" t="e">
        <f t="shared" si="11"/>
        <v>#REF!</v>
      </c>
      <c r="AE23" s="78"/>
    </row>
    <row r="24" spans="1:31" ht="15.6" hidden="1" x14ac:dyDescent="0.3">
      <c r="A24" s="42" t="s">
        <v>43</v>
      </c>
      <c r="B24" s="42"/>
      <c r="C24" s="42"/>
      <c r="D24" s="43">
        <v>124.2</v>
      </c>
      <c r="E24" s="43"/>
      <c r="F24" s="43">
        <v>9999</v>
      </c>
      <c r="G24" s="43">
        <v>19874.400000000001</v>
      </c>
      <c r="H24" s="43">
        <v>35920.800000000003</v>
      </c>
      <c r="I24" s="88">
        <v>6.1520000000000001</v>
      </c>
      <c r="J24" s="47">
        <v>1.5169999999999999</v>
      </c>
      <c r="K24" s="47">
        <v>3.169</v>
      </c>
      <c r="L24" s="48" t="e">
        <f>I24*#REF!</f>
        <v>#REF!</v>
      </c>
      <c r="M24" s="48" t="e">
        <f>J24*#REF!</f>
        <v>#REF!</v>
      </c>
      <c r="N24" s="48" t="e">
        <f>K24*#REF!</f>
        <v>#REF!</v>
      </c>
      <c r="O24" s="47">
        <v>174.4</v>
      </c>
      <c r="P24" s="47"/>
      <c r="Q24" s="48" t="e">
        <f>O24*#REF!</f>
        <v>#REF!</v>
      </c>
      <c r="R24" s="43">
        <v>16232.4</v>
      </c>
      <c r="S24" s="44">
        <f t="shared" si="0"/>
        <v>0.24671475601192805</v>
      </c>
      <c r="T24" s="45">
        <f t="shared" si="8"/>
        <v>0.97088835083337266</v>
      </c>
      <c r="U24" s="46">
        <f t="shared" si="9"/>
        <v>-3.23</v>
      </c>
      <c r="V24" s="46">
        <f t="shared" si="10"/>
        <v>-11.12</v>
      </c>
      <c r="W24" s="48" t="e">
        <f>D24*#REF!*Q24/100</f>
        <v>#REF!</v>
      </c>
      <c r="X24" s="48" t="e">
        <f>+#REF!*#REF!</f>
        <v>#REF!</v>
      </c>
      <c r="Y24" s="117" t="e">
        <f t="shared" si="4"/>
        <v>#REF!</v>
      </c>
      <c r="Z24" s="49">
        <v>501.5</v>
      </c>
      <c r="AA24" s="49"/>
      <c r="AB24" s="48" t="e">
        <f>#REF!+#REF!+#REF!+#REF!+#REF!+#REF!+Z24</f>
        <v>#REF!</v>
      </c>
      <c r="AC24" s="50">
        <v>223402.28</v>
      </c>
      <c r="AD24" s="51" t="e">
        <f t="shared" si="11"/>
        <v>#REF!</v>
      </c>
      <c r="AE24" s="79"/>
    </row>
    <row r="25" spans="1:31" s="63" customFormat="1" ht="15.6" hidden="1" x14ac:dyDescent="0.3">
      <c r="A25" s="53" t="s">
        <v>44</v>
      </c>
      <c r="B25" s="92"/>
      <c r="C25" s="92"/>
      <c r="D25" s="54">
        <v>129</v>
      </c>
      <c r="E25" s="54"/>
      <c r="F25" s="54">
        <v>9591.6</v>
      </c>
      <c r="G25" s="54">
        <v>20211</v>
      </c>
      <c r="H25" s="54">
        <v>35094.6</v>
      </c>
      <c r="I25" s="89">
        <v>6.1520000000000001</v>
      </c>
      <c r="J25" s="58">
        <v>1.5169999999999999</v>
      </c>
      <c r="K25" s="58">
        <v>3.169</v>
      </c>
      <c r="L25" s="59" t="e">
        <f>I25*#REF!</f>
        <v>#REF!</v>
      </c>
      <c r="M25" s="59" t="e">
        <f>J25*#REF!</f>
        <v>#REF!</v>
      </c>
      <c r="N25" s="59" t="e">
        <f>K25*#REF!</f>
        <v>#REF!</v>
      </c>
      <c r="O25" s="58">
        <v>174.4</v>
      </c>
      <c r="P25" s="58"/>
      <c r="Q25" s="59" t="e">
        <f>O25*#REF!</f>
        <v>#REF!</v>
      </c>
      <c r="R25" s="54">
        <v>14148</v>
      </c>
      <c r="S25" s="55">
        <f t="shared" si="0"/>
        <v>0.21800632384756199</v>
      </c>
      <c r="T25" s="56">
        <f t="shared" si="8"/>
        <v>0.97705145871831101</v>
      </c>
      <c r="U25" s="57">
        <f t="shared" si="9"/>
        <v>-3.74</v>
      </c>
      <c r="V25" s="57">
        <f t="shared" si="10"/>
        <v>-12.9</v>
      </c>
      <c r="W25" s="59" t="e">
        <f>D25*#REF!*Q25/100</f>
        <v>#REF!</v>
      </c>
      <c r="X25" s="59" t="e">
        <f>+#REF!*#REF!</f>
        <v>#REF!</v>
      </c>
      <c r="Y25" s="118" t="e">
        <f t="shared" si="4"/>
        <v>#REF!</v>
      </c>
      <c r="Z25" s="60">
        <v>0</v>
      </c>
      <c r="AA25" s="60"/>
      <c r="AB25" s="59" t="e">
        <f>#REF!+#REF!+#REF!+#REF!+#REF!+#REF!+Z25</f>
        <v>#REF!</v>
      </c>
      <c r="AC25" s="61">
        <v>218270.93</v>
      </c>
      <c r="AD25" s="62" t="e">
        <f t="shared" si="11"/>
        <v>#REF!</v>
      </c>
      <c r="AE25" s="80"/>
    </row>
    <row r="26" spans="1:31" s="74" customFormat="1" ht="16.2" hidden="1" thickBot="1" x14ac:dyDescent="0.35">
      <c r="A26" s="64" t="s">
        <v>46</v>
      </c>
      <c r="B26" s="93"/>
      <c r="C26" s="93"/>
      <c r="D26" s="65">
        <v>130.80000000000001</v>
      </c>
      <c r="E26" s="65"/>
      <c r="F26" s="65">
        <v>8416.7999999999993</v>
      </c>
      <c r="G26" s="65">
        <v>19186.2</v>
      </c>
      <c r="H26" s="65">
        <v>30373.8</v>
      </c>
      <c r="I26" s="90">
        <v>6.1520000000000001</v>
      </c>
      <c r="J26" s="69">
        <v>1.5169999999999999</v>
      </c>
      <c r="K26" s="69">
        <v>3.169</v>
      </c>
      <c r="L26" s="70" t="e">
        <f>I26*#REF!</f>
        <v>#REF!</v>
      </c>
      <c r="M26" s="70" t="e">
        <f>J26*#REF!</f>
        <v>#REF!</v>
      </c>
      <c r="N26" s="70" t="e">
        <f>K26*#REF!</f>
        <v>#REF!</v>
      </c>
      <c r="O26" s="69">
        <v>174.4</v>
      </c>
      <c r="P26" s="69"/>
      <c r="Q26" s="70" t="e">
        <f>O26*#REF!</f>
        <v>#REF!</v>
      </c>
      <c r="R26" s="65">
        <v>15439.2</v>
      </c>
      <c r="S26" s="66">
        <f t="shared" si="0"/>
        <v>0.26629962329759488</v>
      </c>
      <c r="T26" s="67">
        <f t="shared" si="8"/>
        <v>0.96632318556162777</v>
      </c>
      <c r="U26" s="68">
        <f t="shared" si="9"/>
        <v>-2.87</v>
      </c>
      <c r="V26" s="68">
        <f t="shared" si="10"/>
        <v>-9.9</v>
      </c>
      <c r="W26" s="70" t="e">
        <f>D26*#REF!*Q26/100</f>
        <v>#REF!</v>
      </c>
      <c r="X26" s="70" t="e">
        <f>+#REF!*#REF!</f>
        <v>#REF!</v>
      </c>
      <c r="Y26" s="119" t="e">
        <f t="shared" si="4"/>
        <v>#REF!</v>
      </c>
      <c r="Z26" s="71">
        <v>501.5</v>
      </c>
      <c r="AA26" s="71"/>
      <c r="AB26" s="70" t="e">
        <f>#REF!+#REF!+#REF!+#REF!+#REF!+#REF!+Z26</f>
        <v>#REF!</v>
      </c>
      <c r="AC26" s="72">
        <v>196708.78</v>
      </c>
      <c r="AD26" s="73" t="e">
        <f t="shared" si="11"/>
        <v>#REF!</v>
      </c>
      <c r="AE26" s="81"/>
    </row>
    <row r="27" spans="1:31" ht="15.6" hidden="1" x14ac:dyDescent="0.3">
      <c r="A27" s="20" t="s">
        <v>47</v>
      </c>
      <c r="B27" s="20"/>
      <c r="C27" s="20"/>
      <c r="D27" s="6">
        <v>127.8</v>
      </c>
      <c r="E27" s="6"/>
      <c r="F27" s="6">
        <v>7954.2</v>
      </c>
      <c r="G27" s="6">
        <v>18794.400000000001</v>
      </c>
      <c r="H27" s="6">
        <v>31389.599999999999</v>
      </c>
      <c r="I27" s="86">
        <v>6.15</v>
      </c>
      <c r="J27" s="23">
        <v>1.5169999999999999</v>
      </c>
      <c r="K27" s="23">
        <v>3.169</v>
      </c>
      <c r="L27" s="15" t="e">
        <f>I27*#REF!</f>
        <v>#REF!</v>
      </c>
      <c r="M27" s="15" t="e">
        <f>J27*#REF!</f>
        <v>#REF!</v>
      </c>
      <c r="N27" s="15" t="e">
        <f>K27*#REF!</f>
        <v>#REF!</v>
      </c>
      <c r="O27" s="23">
        <v>174.4</v>
      </c>
      <c r="P27" s="23"/>
      <c r="Q27" s="15" t="e">
        <f>O27*#REF!</f>
        <v>#REF!</v>
      </c>
      <c r="R27" s="6">
        <v>14889</v>
      </c>
      <c r="S27" s="21">
        <f t="shared" si="0"/>
        <v>0.25609667997977237</v>
      </c>
      <c r="T27" s="22">
        <f t="shared" si="8"/>
        <v>0.96873690954550218</v>
      </c>
      <c r="U27" s="52">
        <f t="shared" si="9"/>
        <v>-3.06</v>
      </c>
      <c r="V27" s="52">
        <f t="shared" si="10"/>
        <v>-10.53</v>
      </c>
      <c r="W27" s="15" t="e">
        <f>D27*#REF!*Q27/100</f>
        <v>#REF!</v>
      </c>
      <c r="X27" s="15" t="e">
        <f>+#REF!*#REF!</f>
        <v>#REF!</v>
      </c>
      <c r="Y27" s="115" t="e">
        <f t="shared" si="4"/>
        <v>#REF!</v>
      </c>
      <c r="Z27" s="40">
        <v>501.5</v>
      </c>
      <c r="AA27" s="40"/>
      <c r="AB27" s="15" t="e">
        <f>#REF!+#REF!+#REF!+#REF!+#REF!+#REF!+Z27</f>
        <v>#REF!</v>
      </c>
      <c r="AC27" s="16">
        <v>195697.02</v>
      </c>
      <c r="AD27" s="24" t="e">
        <f t="shared" si="11"/>
        <v>#REF!</v>
      </c>
      <c r="AE27" s="82"/>
    </row>
    <row r="28" spans="1:31" ht="15.6" hidden="1" x14ac:dyDescent="0.3">
      <c r="A28" s="7" t="s">
        <v>48</v>
      </c>
      <c r="B28" s="7"/>
      <c r="C28" s="7"/>
      <c r="D28" s="2">
        <v>122.4</v>
      </c>
      <c r="E28" s="2"/>
      <c r="F28" s="2">
        <v>7197</v>
      </c>
      <c r="G28" s="2">
        <v>17474.400000000001</v>
      </c>
      <c r="H28" s="2">
        <v>30006</v>
      </c>
      <c r="I28" s="87">
        <v>6.58</v>
      </c>
      <c r="J28" s="10">
        <v>1.6419999999999999</v>
      </c>
      <c r="K28" s="10">
        <v>3.42</v>
      </c>
      <c r="L28" s="11" t="e">
        <f>I28*#REF!</f>
        <v>#REF!</v>
      </c>
      <c r="M28" s="11" t="e">
        <f>J28*#REF!</f>
        <v>#REF!</v>
      </c>
      <c r="N28" s="11" t="e">
        <f>K28*#REF!</f>
        <v>#REF!</v>
      </c>
      <c r="O28" s="10">
        <v>190.5</v>
      </c>
      <c r="P28" s="10"/>
      <c r="Q28" s="11" t="e">
        <f>O28*#REF!</f>
        <v>#REF!</v>
      </c>
      <c r="R28" s="2">
        <v>13539</v>
      </c>
      <c r="S28" s="21">
        <f t="shared" si="0"/>
        <v>0.24761601685522719</v>
      </c>
      <c r="T28" s="9">
        <f t="shared" si="8"/>
        <v>0.97068454844850993</v>
      </c>
      <c r="U28" s="33">
        <f t="shared" si="9"/>
        <v>-3.21</v>
      </c>
      <c r="V28" s="33">
        <f t="shared" si="10"/>
        <v>-11.06</v>
      </c>
      <c r="W28" s="11" t="e">
        <f>D28*#REF!*Q28/100</f>
        <v>#REF!</v>
      </c>
      <c r="X28" s="11" t="e">
        <f>+#REF!*#REF!</f>
        <v>#REF!</v>
      </c>
      <c r="Y28" s="116" t="e">
        <f t="shared" si="4"/>
        <v>#REF!</v>
      </c>
      <c r="Z28" s="41">
        <v>539</v>
      </c>
      <c r="AA28" s="41"/>
      <c r="AB28" s="11" t="e">
        <f>#REF!+#REF!+#REF!+#REF!+#REF!+#REF!+Z28</f>
        <v>#REF!</v>
      </c>
      <c r="AC28" s="13">
        <v>198922.22</v>
      </c>
      <c r="AD28" s="17" t="e">
        <f t="shared" si="11"/>
        <v>#REF!</v>
      </c>
      <c r="AE28" s="83"/>
    </row>
    <row r="29" spans="1:31" ht="15.6" hidden="1" x14ac:dyDescent="0.3">
      <c r="A29" s="7" t="s">
        <v>49</v>
      </c>
      <c r="B29" s="7"/>
      <c r="C29" s="7"/>
      <c r="D29" s="2">
        <v>123.6</v>
      </c>
      <c r="E29" s="2"/>
      <c r="F29" s="2">
        <v>7231.2</v>
      </c>
      <c r="G29" s="2">
        <v>18723</v>
      </c>
      <c r="H29" s="2">
        <v>31477.8</v>
      </c>
      <c r="I29" s="87">
        <v>6.58</v>
      </c>
      <c r="J29" s="10">
        <v>1.6419999999999999</v>
      </c>
      <c r="K29" s="10">
        <v>3.42</v>
      </c>
      <c r="L29" s="11" t="e">
        <f>I29*#REF!</f>
        <v>#REF!</v>
      </c>
      <c r="M29" s="11" t="e">
        <f>J29*#REF!</f>
        <v>#REF!</v>
      </c>
      <c r="N29" s="11" t="e">
        <f>K29*#REF!</f>
        <v>#REF!</v>
      </c>
      <c r="O29" s="23">
        <v>190.5</v>
      </c>
      <c r="P29" s="23"/>
      <c r="Q29" s="11" t="e">
        <f>O29*#REF!</f>
        <v>#REF!</v>
      </c>
      <c r="R29" s="2">
        <v>14499.6</v>
      </c>
      <c r="S29" s="21">
        <f t="shared" si="0"/>
        <v>0.25246552444630171</v>
      </c>
      <c r="T29" s="9">
        <f t="shared" si="8"/>
        <v>0.96957741667848696</v>
      </c>
      <c r="U29" s="33">
        <f t="shared" si="9"/>
        <v>-3.12</v>
      </c>
      <c r="V29" s="33">
        <f t="shared" si="10"/>
        <v>-10.76</v>
      </c>
      <c r="W29" s="11" t="e">
        <f>D29*#REF!*Q29/100</f>
        <v>#REF!</v>
      </c>
      <c r="X29" s="11" t="e">
        <f>+#REF!*#REF!</f>
        <v>#REF!</v>
      </c>
      <c r="Y29" s="116" t="e">
        <f t="shared" si="4"/>
        <v>#REF!</v>
      </c>
      <c r="Z29" s="41">
        <v>539</v>
      </c>
      <c r="AA29" s="41"/>
      <c r="AB29" s="11" t="e">
        <f>#REF!+#REF!+#REF!+#REF!+#REF!+#REF!+Z29</f>
        <v>#REF!</v>
      </c>
      <c r="AC29" s="13">
        <v>206311.98</v>
      </c>
      <c r="AD29" s="17" t="e">
        <f t="shared" si="11"/>
        <v>#REF!</v>
      </c>
      <c r="AE29" s="83"/>
    </row>
    <row r="30" spans="1:31" ht="15.6" hidden="1" x14ac:dyDescent="0.3">
      <c r="A30" s="7" t="s">
        <v>50</v>
      </c>
      <c r="B30" s="7"/>
      <c r="C30" s="7"/>
      <c r="D30" s="2">
        <v>118.8</v>
      </c>
      <c r="E30" s="2"/>
      <c r="F30" s="2">
        <v>8135.4</v>
      </c>
      <c r="G30" s="2">
        <v>17704.2</v>
      </c>
      <c r="H30" s="2">
        <v>30809.4</v>
      </c>
      <c r="I30" s="87">
        <v>6.58</v>
      </c>
      <c r="J30" s="10">
        <v>1.6419999999999999</v>
      </c>
      <c r="K30" s="10">
        <v>3.42</v>
      </c>
      <c r="L30" s="11" t="e">
        <f>I30*#REF!</f>
        <v>#REF!</v>
      </c>
      <c r="M30" s="11" t="e">
        <f>J30*#REF!</f>
        <v>#REF!</v>
      </c>
      <c r="N30" s="11" t="e">
        <f>K30*#REF!</f>
        <v>#REF!</v>
      </c>
      <c r="O30" s="10">
        <v>190.5</v>
      </c>
      <c r="P30" s="10"/>
      <c r="Q30" s="11" t="e">
        <f>O30*#REF!</f>
        <v>#REF!</v>
      </c>
      <c r="R30" s="2">
        <v>13605</v>
      </c>
      <c r="S30" s="21">
        <f t="shared" si="0"/>
        <v>0.24016310967536939</v>
      </c>
      <c r="T30" s="9">
        <f t="shared" si="8"/>
        <v>0.97235129951565813</v>
      </c>
      <c r="U30" s="33">
        <f t="shared" si="9"/>
        <v>-3.35</v>
      </c>
      <c r="V30" s="33">
        <f t="shared" si="10"/>
        <v>-11.52</v>
      </c>
      <c r="W30" s="11" t="e">
        <f>D30*#REF!*Q30/100</f>
        <v>#REF!</v>
      </c>
      <c r="X30" s="11" t="e">
        <f>+#REF!*#REF!</f>
        <v>#REF!</v>
      </c>
      <c r="Y30" s="116" t="e">
        <f t="shared" si="4"/>
        <v>#REF!</v>
      </c>
      <c r="Z30" s="41">
        <v>539</v>
      </c>
      <c r="AA30" s="41"/>
      <c r="AB30" s="11" t="e">
        <f>#REF!+#REF!+#REF!+#REF!+#REF!+#REF!+Z30</f>
        <v>#REF!</v>
      </c>
      <c r="AC30" s="13">
        <v>207920.45</v>
      </c>
      <c r="AD30" s="17" t="e">
        <f t="shared" si="11"/>
        <v>#REF!</v>
      </c>
      <c r="AE30" s="83"/>
    </row>
    <row r="31" spans="1:31" ht="15.6" hidden="1" x14ac:dyDescent="0.3">
      <c r="A31" s="7" t="s">
        <v>51</v>
      </c>
      <c r="B31" s="7"/>
      <c r="C31" s="7"/>
      <c r="D31" s="2">
        <v>119.4</v>
      </c>
      <c r="E31" s="2"/>
      <c r="F31" s="2">
        <v>8265</v>
      </c>
      <c r="G31" s="2">
        <v>18572.400000000001</v>
      </c>
      <c r="H31" s="2">
        <v>31619.4</v>
      </c>
      <c r="I31" s="87">
        <v>6.58</v>
      </c>
      <c r="J31" s="10">
        <v>1.6419999999999999</v>
      </c>
      <c r="K31" s="10">
        <v>3.42</v>
      </c>
      <c r="L31" s="11" t="e">
        <f>I31*#REF!</f>
        <v>#REF!</v>
      </c>
      <c r="M31" s="11" t="e">
        <f>J31*#REF!</f>
        <v>#REF!</v>
      </c>
      <c r="N31" s="11" t="e">
        <f>K31*#REF!</f>
        <v>#REF!</v>
      </c>
      <c r="O31" s="23">
        <v>190.5</v>
      </c>
      <c r="P31" s="23"/>
      <c r="Q31" s="11" t="e">
        <f>O31*#REF!</f>
        <v>#REF!</v>
      </c>
      <c r="R31" s="2">
        <v>14052.6</v>
      </c>
      <c r="S31" s="21">
        <f t="shared" si="0"/>
        <v>0.2403929055302377</v>
      </c>
      <c r="T31" s="9">
        <f t="shared" si="8"/>
        <v>0.97230054299972213</v>
      </c>
      <c r="U31" s="33">
        <f t="shared" si="9"/>
        <v>-3.34</v>
      </c>
      <c r="V31" s="33">
        <f t="shared" si="10"/>
        <v>-11.51</v>
      </c>
      <c r="W31" s="11" t="e">
        <f>D31*#REF!*Q31/100</f>
        <v>#REF!</v>
      </c>
      <c r="X31" s="11" t="e">
        <f>+#REF!*#REF!</f>
        <v>#REF!</v>
      </c>
      <c r="Y31" s="116" t="e">
        <f t="shared" si="4"/>
        <v>#REF!</v>
      </c>
      <c r="Z31" s="41">
        <v>539</v>
      </c>
      <c r="AA31" s="41"/>
      <c r="AB31" s="11" t="e">
        <f>#REF!+#REF!+#REF!+#REF!+#REF!+#REF!+Z31</f>
        <v>#REF!</v>
      </c>
      <c r="AC31" s="13">
        <v>212934.98</v>
      </c>
      <c r="AD31" s="17" t="e">
        <f t="shared" si="11"/>
        <v>#REF!</v>
      </c>
      <c r="AE31" s="83"/>
    </row>
    <row r="32" spans="1:31" ht="15.6" hidden="1" x14ac:dyDescent="0.3">
      <c r="A32" s="7" t="s">
        <v>52</v>
      </c>
      <c r="B32" s="7"/>
      <c r="C32" s="7"/>
      <c r="D32" s="2">
        <v>117.6</v>
      </c>
      <c r="E32" s="2"/>
      <c r="F32" s="2">
        <v>8793</v>
      </c>
      <c r="G32" s="2">
        <v>19198.2</v>
      </c>
      <c r="H32" s="2">
        <v>32989.199999999997</v>
      </c>
      <c r="I32" s="87">
        <v>6.58</v>
      </c>
      <c r="J32" s="10">
        <v>1.6419999999999999</v>
      </c>
      <c r="K32" s="10">
        <v>3.42</v>
      </c>
      <c r="L32" s="11" t="e">
        <f>I32*#REF!</f>
        <v>#REF!</v>
      </c>
      <c r="M32" s="11" t="e">
        <f>J32*#REF!</f>
        <v>#REF!</v>
      </c>
      <c r="N32" s="11" t="e">
        <f>K32*#REF!</f>
        <v>#REF!</v>
      </c>
      <c r="O32" s="10">
        <v>190.5</v>
      </c>
      <c r="P32" s="10"/>
      <c r="Q32" s="11" t="e">
        <f>O32*#REF!</f>
        <v>#REF!</v>
      </c>
      <c r="R32" s="2">
        <v>13525.8</v>
      </c>
      <c r="S32" s="21">
        <f t="shared" si="0"/>
        <v>0.22180569494460517</v>
      </c>
      <c r="T32" s="9">
        <f t="shared" si="8"/>
        <v>0.97627309619760327</v>
      </c>
      <c r="U32" s="33">
        <f t="shared" si="9"/>
        <v>-3.68</v>
      </c>
      <c r="V32" s="33">
        <f t="shared" si="10"/>
        <v>-12.66</v>
      </c>
      <c r="W32" s="11" t="e">
        <f>D32*#REF!*Q32/100</f>
        <v>#REF!</v>
      </c>
      <c r="X32" s="11" t="e">
        <f>+#REF!*#REF!</f>
        <v>#REF!</v>
      </c>
      <c r="Y32" s="116" t="e">
        <f t="shared" si="4"/>
        <v>#REF!</v>
      </c>
      <c r="Z32" s="41">
        <v>539</v>
      </c>
      <c r="AA32" s="41"/>
      <c r="AB32" s="11" t="e">
        <f>#REF!+#REF!+#REF!+#REF!+#REF!+#REF!+Z32</f>
        <v>#REF!</v>
      </c>
      <c r="AC32" s="13">
        <v>221590.58</v>
      </c>
      <c r="AD32" s="17" t="e">
        <f t="shared" si="11"/>
        <v>#REF!</v>
      </c>
      <c r="AE32" s="83"/>
    </row>
    <row r="33" spans="1:31" ht="15.6" hidden="1" x14ac:dyDescent="0.3">
      <c r="A33" s="7" t="s">
        <v>53</v>
      </c>
      <c r="B33" s="7"/>
      <c r="C33" s="7"/>
      <c r="D33" s="2">
        <v>112.2</v>
      </c>
      <c r="E33" s="2"/>
      <c r="F33" s="2">
        <v>5947.8</v>
      </c>
      <c r="G33" s="2">
        <v>16794.599999999999</v>
      </c>
      <c r="H33" s="2">
        <v>25788.6</v>
      </c>
      <c r="I33" s="87">
        <v>6.58</v>
      </c>
      <c r="J33" s="10">
        <v>1.6419999999999999</v>
      </c>
      <c r="K33" s="10">
        <v>3.42</v>
      </c>
      <c r="L33" s="11" t="e">
        <f>I33*#REF!</f>
        <v>#REF!</v>
      </c>
      <c r="M33" s="11" t="e">
        <f>J33*#REF!</f>
        <v>#REF!</v>
      </c>
      <c r="N33" s="11" t="e">
        <f>K33*#REF!</f>
        <v>#REF!</v>
      </c>
      <c r="O33" s="23">
        <v>190.5</v>
      </c>
      <c r="P33" s="23"/>
      <c r="Q33" s="11" t="e">
        <f>O33*#REF!</f>
        <v>#REF!</v>
      </c>
      <c r="R33" s="2">
        <v>12649.8</v>
      </c>
      <c r="S33" s="21">
        <f t="shared" si="0"/>
        <v>0.26065401495951041</v>
      </c>
      <c r="T33" s="9">
        <f t="shared" si="8"/>
        <v>0.96766819816883021</v>
      </c>
      <c r="U33" s="33">
        <f t="shared" si="9"/>
        <v>-2.98</v>
      </c>
      <c r="V33" s="33">
        <f t="shared" si="10"/>
        <v>-10.25</v>
      </c>
      <c r="W33" s="11" t="e">
        <f>D33*#REF!*Q33/100</f>
        <v>#REF!</v>
      </c>
      <c r="X33" s="11" t="e">
        <f>+#REF!*#REF!</f>
        <v>#REF!</v>
      </c>
      <c r="Y33" s="116" t="e">
        <f t="shared" si="4"/>
        <v>#REF!</v>
      </c>
      <c r="Z33" s="41">
        <v>539</v>
      </c>
      <c r="AA33" s="41"/>
      <c r="AB33" s="11" t="e">
        <f>#REF!+#REF!+#REF!+#REF!+#REF!+#REF!+Z33</f>
        <v>#REF!</v>
      </c>
      <c r="AC33" s="13">
        <v>175904.64000000001</v>
      </c>
      <c r="AD33" s="17" t="e">
        <f t="shared" si="11"/>
        <v>#REF!</v>
      </c>
      <c r="AE33" s="83"/>
    </row>
    <row r="34" spans="1:31" ht="15.6" hidden="1" x14ac:dyDescent="0.3">
      <c r="A34" s="7" t="s">
        <v>54</v>
      </c>
      <c r="B34" s="7"/>
      <c r="C34" s="7"/>
      <c r="D34" s="2">
        <v>114</v>
      </c>
      <c r="E34" s="2"/>
      <c r="F34" s="2">
        <v>5355.6</v>
      </c>
      <c r="G34" s="2">
        <v>16370.4</v>
      </c>
      <c r="H34" s="2">
        <v>24639.599999999999</v>
      </c>
      <c r="I34" s="87">
        <v>6.58</v>
      </c>
      <c r="J34" s="10">
        <v>1.6419999999999999</v>
      </c>
      <c r="K34" s="10">
        <v>3.42</v>
      </c>
      <c r="L34" s="11" t="e">
        <f>I34*#REF!</f>
        <v>#REF!</v>
      </c>
      <c r="M34" s="11" t="e">
        <f>J34*#REF!</f>
        <v>#REF!</v>
      </c>
      <c r="N34" s="11" t="e">
        <f>K34*#REF!</f>
        <v>#REF!</v>
      </c>
      <c r="O34" s="10">
        <v>190.5</v>
      </c>
      <c r="P34" s="10"/>
      <c r="Q34" s="11" t="e">
        <f>O34*#REF!</f>
        <v>#REF!</v>
      </c>
      <c r="R34" s="2">
        <v>12458.4</v>
      </c>
      <c r="S34" s="21">
        <f t="shared" si="0"/>
        <v>0.26869920803354214</v>
      </c>
      <c r="T34" s="9">
        <f t="shared" si="8"/>
        <v>0.96574450901629172</v>
      </c>
      <c r="U34" s="33">
        <f t="shared" si="9"/>
        <v>-2.83</v>
      </c>
      <c r="V34" s="33">
        <f t="shared" si="10"/>
        <v>-9.75</v>
      </c>
      <c r="W34" s="11" t="e">
        <f>D34*#REF!*Q34/100</f>
        <v>#REF!</v>
      </c>
      <c r="X34" s="11" t="e">
        <f>+#REF!*#REF!</f>
        <v>#REF!</v>
      </c>
      <c r="Y34" s="116" t="e">
        <f t="shared" si="4"/>
        <v>#REF!</v>
      </c>
      <c r="Z34" s="41">
        <v>539</v>
      </c>
      <c r="AA34" s="41"/>
      <c r="AB34" s="11" t="e">
        <f>#REF!+#REF!+#REF!+#REF!+#REF!+#REF!+Z34</f>
        <v>#REF!</v>
      </c>
      <c r="AC34" s="13">
        <v>167624.28</v>
      </c>
      <c r="AD34" s="17" t="e">
        <f t="shared" si="11"/>
        <v>#REF!</v>
      </c>
      <c r="AE34" s="83"/>
    </row>
    <row r="35" spans="1:31" ht="15.6" hidden="1" x14ac:dyDescent="0.3">
      <c r="A35" s="7" t="s">
        <v>55</v>
      </c>
      <c r="B35" s="7"/>
      <c r="C35" s="7"/>
      <c r="D35" s="2">
        <v>118.2</v>
      </c>
      <c r="E35" s="2"/>
      <c r="F35" s="2">
        <v>8785.2000000000007</v>
      </c>
      <c r="G35" s="2">
        <v>19028.400000000001</v>
      </c>
      <c r="H35" s="2">
        <v>33019.800000000003</v>
      </c>
      <c r="I35" s="87">
        <v>6.58</v>
      </c>
      <c r="J35" s="10">
        <v>1.6419999999999999</v>
      </c>
      <c r="K35" s="10">
        <v>3.42</v>
      </c>
      <c r="L35" s="11" t="e">
        <f>I35*#REF!</f>
        <v>#REF!</v>
      </c>
      <c r="M35" s="11" t="e">
        <f>J35*#REF!</f>
        <v>#REF!</v>
      </c>
      <c r="N35" s="11" t="e">
        <f>K35*#REF!</f>
        <v>#REF!</v>
      </c>
      <c r="O35" s="23">
        <v>190.5</v>
      </c>
      <c r="P35" s="23"/>
      <c r="Q35" s="11" t="e">
        <f>O35*#REF!</f>
        <v>#REF!</v>
      </c>
      <c r="R35" s="2">
        <v>12152.4</v>
      </c>
      <c r="S35" s="21">
        <f t="shared" si="0"/>
        <v>0.19976526053122129</v>
      </c>
      <c r="T35" s="9">
        <f t="shared" si="8"/>
        <v>0.98062491828220832</v>
      </c>
      <c r="U35" s="33">
        <f t="shared" si="9"/>
        <v>-4.07</v>
      </c>
      <c r="V35" s="33">
        <f t="shared" si="10"/>
        <v>-14.03</v>
      </c>
      <c r="W35" s="11" t="e">
        <f>D35*#REF!*Q35/100</f>
        <v>#REF!</v>
      </c>
      <c r="X35" s="11" t="e">
        <f>+#REF!*#REF!</f>
        <v>#REF!</v>
      </c>
      <c r="Y35" s="116" t="e">
        <f t="shared" si="4"/>
        <v>#REF!</v>
      </c>
      <c r="Z35" s="41">
        <v>539</v>
      </c>
      <c r="AA35" s="41"/>
      <c r="AB35" s="11" t="e">
        <f>#REF!+#REF!+#REF!+#REF!+#REF!+#REF!+Z35</f>
        <v>#REF!</v>
      </c>
      <c r="AC35" s="13">
        <v>220818.59</v>
      </c>
      <c r="AD35" s="17" t="e">
        <f t="shared" si="11"/>
        <v>#REF!</v>
      </c>
      <c r="AE35" s="83"/>
    </row>
    <row r="36" spans="1:31" ht="15.6" hidden="1" x14ac:dyDescent="0.3">
      <c r="A36" s="7" t="s">
        <v>56</v>
      </c>
      <c r="B36" s="7"/>
      <c r="C36" s="7"/>
      <c r="D36" s="2">
        <v>114.6</v>
      </c>
      <c r="E36" s="2"/>
      <c r="F36" s="2">
        <v>9264</v>
      </c>
      <c r="G36" s="2">
        <v>18682.8</v>
      </c>
      <c r="H36" s="2">
        <v>33895.800000000003</v>
      </c>
      <c r="I36" s="87">
        <v>6.58</v>
      </c>
      <c r="J36" s="10">
        <v>1.6419999999999999</v>
      </c>
      <c r="K36" s="10">
        <v>3.42</v>
      </c>
      <c r="L36" s="11" t="e">
        <f>I36*#REF!</f>
        <v>#REF!</v>
      </c>
      <c r="M36" s="11" t="e">
        <f>J36*#REF!</f>
        <v>#REF!</v>
      </c>
      <c r="N36" s="11" t="e">
        <f>K36*#REF!</f>
        <v>#REF!</v>
      </c>
      <c r="O36" s="10">
        <v>190.5</v>
      </c>
      <c r="P36" s="10"/>
      <c r="Q36" s="11" t="e">
        <f>O36*#REF!</f>
        <v>#REF!</v>
      </c>
      <c r="R36" s="2">
        <v>13042.2</v>
      </c>
      <c r="S36" s="21">
        <f t="shared" si="0"/>
        <v>0.2108934617884759</v>
      </c>
      <c r="T36" s="9">
        <f>COS(ATAN(S36))</f>
        <v>0.97847730397599386</v>
      </c>
      <c r="U36" s="33">
        <f>ROUND(18*(S36-0.426),2)</f>
        <v>-3.87</v>
      </c>
      <c r="V36" s="33">
        <f>ROUND(62*(S36-0.426),2)</f>
        <v>-13.34</v>
      </c>
      <c r="W36" s="11" t="e">
        <f>D36*#REF!*Q36/100</f>
        <v>#REF!</v>
      </c>
      <c r="X36" s="11" t="e">
        <f>+#REF!*#REF!</f>
        <v>#REF!</v>
      </c>
      <c r="Y36" s="116" t="e">
        <f t="shared" si="4"/>
        <v>#REF!</v>
      </c>
      <c r="Z36" s="41">
        <v>539</v>
      </c>
      <c r="AA36" s="41"/>
      <c r="AB36" s="11" t="e">
        <f>#REF!+#REF!+#REF!+#REF!+#REF!+#REF!+Z36</f>
        <v>#REF!</v>
      </c>
      <c r="AC36" s="13">
        <v>226638.07999999999</v>
      </c>
      <c r="AD36" s="17" t="e">
        <f t="shared" si="11"/>
        <v>#REF!</v>
      </c>
      <c r="AE36" s="83"/>
    </row>
    <row r="37" spans="1:31" ht="15.6" hidden="1" x14ac:dyDescent="0.3">
      <c r="A37" s="7" t="s">
        <v>57</v>
      </c>
      <c r="B37" s="7"/>
      <c r="C37" s="7"/>
      <c r="D37" s="2">
        <v>118.8</v>
      </c>
      <c r="E37" s="2"/>
      <c r="F37" s="2">
        <v>9085.02</v>
      </c>
      <c r="G37" s="2">
        <v>18756.599999999999</v>
      </c>
      <c r="H37" s="2">
        <v>32789.4</v>
      </c>
      <c r="I37" s="87">
        <v>6.58</v>
      </c>
      <c r="J37" s="10">
        <v>1.6419999999999999</v>
      </c>
      <c r="K37" s="10">
        <v>3.42</v>
      </c>
      <c r="L37" s="11" t="e">
        <f>I37*#REF!</f>
        <v>#REF!</v>
      </c>
      <c r="M37" s="11" t="e">
        <f>J37*#REF!</f>
        <v>#REF!</v>
      </c>
      <c r="N37" s="11" t="e">
        <f>K37*#REF!</f>
        <v>#REF!</v>
      </c>
      <c r="O37" s="10">
        <v>190.5</v>
      </c>
      <c r="P37" s="10"/>
      <c r="Q37" s="11" t="e">
        <f>O37*#REF!</f>
        <v>#REF!</v>
      </c>
      <c r="R37" s="2">
        <v>13133.4</v>
      </c>
      <c r="S37" s="21">
        <f>+R37/(F37+G37+H37)</f>
        <v>0.21661189272421935</v>
      </c>
      <c r="T37" s="9">
        <f t="shared" si="8"/>
        <v>0.9773342173067775</v>
      </c>
      <c r="U37" s="33">
        <f t="shared" si="9"/>
        <v>-3.77</v>
      </c>
      <c r="V37" s="33">
        <f t="shared" si="10"/>
        <v>-12.98</v>
      </c>
      <c r="W37" s="11" t="e">
        <f>D37*#REF!*Q37/100</f>
        <v>#REF!</v>
      </c>
      <c r="X37" s="11" t="e">
        <f>+#REF!*#REF!</f>
        <v>#REF!</v>
      </c>
      <c r="Y37" s="116" t="e">
        <f t="shared" si="4"/>
        <v>#REF!</v>
      </c>
      <c r="Z37" s="41"/>
      <c r="AA37" s="41"/>
      <c r="AB37" s="11" t="e">
        <f>#REF!+#REF!+#REF!+#REF!+#REF!+#REF!+Z37</f>
        <v>#REF!</v>
      </c>
      <c r="AC37" s="13">
        <v>221339.92</v>
      </c>
      <c r="AD37" s="17" t="e">
        <f t="shared" si="11"/>
        <v>#REF!</v>
      </c>
      <c r="AE37" s="83"/>
    </row>
    <row r="38" spans="1:31" ht="15.6" hidden="1" x14ac:dyDescent="0.3">
      <c r="A38" s="75" t="s">
        <v>58</v>
      </c>
      <c r="B38" s="75"/>
      <c r="C38" s="75"/>
      <c r="D38" s="2">
        <v>129</v>
      </c>
      <c r="E38" s="2"/>
      <c r="F38" s="2">
        <v>8227.2000000000007</v>
      </c>
      <c r="G38" s="2">
        <v>18147.599999999999</v>
      </c>
      <c r="H38" s="2">
        <v>30478.2</v>
      </c>
      <c r="I38" s="87">
        <v>6.58</v>
      </c>
      <c r="J38" s="10">
        <v>1.6419999999999999</v>
      </c>
      <c r="K38" s="10">
        <v>3.42</v>
      </c>
      <c r="L38" s="11" t="e">
        <f>I38*#REF!</f>
        <v>#REF!</v>
      </c>
      <c r="M38" s="11" t="e">
        <f>J38*#REF!</f>
        <v>#REF!</v>
      </c>
      <c r="N38" s="11" t="e">
        <f>K38*#REF!</f>
        <v>#REF!</v>
      </c>
      <c r="O38" s="10">
        <v>190.5</v>
      </c>
      <c r="P38" s="10"/>
      <c r="Q38" s="11" t="e">
        <f>O38*#REF!</f>
        <v>#REF!</v>
      </c>
      <c r="R38" s="2">
        <v>12948.6</v>
      </c>
      <c r="S38" s="21">
        <f t="shared" ref="S38:S69" si="12">R38/(F38+G38+H38)</f>
        <v>0.22775579125112133</v>
      </c>
      <c r="T38" s="9">
        <f t="shared" si="8"/>
        <v>0.97503096461643157</v>
      </c>
      <c r="U38" s="33">
        <f t="shared" si="9"/>
        <v>-3.57</v>
      </c>
      <c r="V38" s="33">
        <f t="shared" si="10"/>
        <v>-12.29</v>
      </c>
      <c r="W38" s="11" t="e">
        <f>D38*#REF!*Q38/100</f>
        <v>#REF!</v>
      </c>
      <c r="X38" s="11" t="e">
        <f>+#REF!*#REF!</f>
        <v>#REF!</v>
      </c>
      <c r="Y38" s="116" t="e">
        <f t="shared" ref="Y38:Y69" si="13">+X38*E38/100</f>
        <v>#REF!</v>
      </c>
      <c r="Z38" s="41">
        <v>539</v>
      </c>
      <c r="AA38" s="41"/>
      <c r="AB38" s="11" t="e">
        <f>#REF!+#REF!+#REF!+#REF!+#REF!+#REF!+Z38</f>
        <v>#REF!</v>
      </c>
      <c r="AC38" s="13">
        <v>208329.45</v>
      </c>
      <c r="AD38" s="17" t="e">
        <f t="shared" si="11"/>
        <v>#REF!</v>
      </c>
      <c r="AE38" s="83"/>
    </row>
    <row r="39" spans="1:31" ht="15.6" hidden="1" x14ac:dyDescent="0.3">
      <c r="A39" s="7" t="s">
        <v>59</v>
      </c>
      <c r="B39" s="7"/>
      <c r="C39" s="7"/>
      <c r="D39" s="2">
        <v>122.4</v>
      </c>
      <c r="E39" s="2"/>
      <c r="F39" s="2">
        <v>7147.2</v>
      </c>
      <c r="G39" s="2">
        <v>18565.2</v>
      </c>
      <c r="H39" s="2">
        <v>30957</v>
      </c>
      <c r="I39" s="87">
        <v>6.7910000000000004</v>
      </c>
      <c r="J39" s="10">
        <v>1.6950000000000001</v>
      </c>
      <c r="K39" s="10">
        <v>3.5289999999999999</v>
      </c>
      <c r="L39" s="11" t="e">
        <f>I39*#REF!</f>
        <v>#REF!</v>
      </c>
      <c r="M39" s="11" t="e">
        <f>J39*#REF!</f>
        <v>#REF!</v>
      </c>
      <c r="N39" s="11" t="e">
        <f>K39*#REF!</f>
        <v>#REF!</v>
      </c>
      <c r="O39" s="23">
        <v>196.6</v>
      </c>
      <c r="P39" s="23"/>
      <c r="Q39" s="11" t="e">
        <f>O39*#REF!</f>
        <v>#REF!</v>
      </c>
      <c r="R39" s="2">
        <v>13282.2</v>
      </c>
      <c r="S39" s="21">
        <f t="shared" si="12"/>
        <v>0.23438045929549281</v>
      </c>
      <c r="T39" s="9">
        <f t="shared" si="8"/>
        <v>0.97361512966085462</v>
      </c>
      <c r="U39" s="33">
        <f t="shared" si="9"/>
        <v>-3.45</v>
      </c>
      <c r="V39" s="33">
        <f t="shared" si="10"/>
        <v>-11.88</v>
      </c>
      <c r="W39" s="11" t="e">
        <f>D39*#REF!*Q39/100</f>
        <v>#REF!</v>
      </c>
      <c r="X39" s="11" t="e">
        <f>+#REF!*#REF!</f>
        <v>#REF!</v>
      </c>
      <c r="Y39" s="116" t="e">
        <f t="shared" si="13"/>
        <v>#REF!</v>
      </c>
      <c r="Z39" s="41">
        <v>556.20000000000005</v>
      </c>
      <c r="AA39" s="41"/>
      <c r="AB39" s="11" t="e">
        <f>#REF!+#REF!+#REF!+#REF!+#REF!+#REF!+Z39</f>
        <v>#REF!</v>
      </c>
      <c r="AC39" s="13">
        <v>209849.81</v>
      </c>
      <c r="AD39" s="17" t="e">
        <f t="shared" si="11"/>
        <v>#REF!</v>
      </c>
      <c r="AE39" s="83"/>
    </row>
    <row r="40" spans="1:31" ht="15.6" hidden="1" x14ac:dyDescent="0.3">
      <c r="A40" s="7" t="s">
        <v>60</v>
      </c>
      <c r="B40" s="7"/>
      <c r="C40" s="7"/>
      <c r="D40" s="2">
        <v>125.4</v>
      </c>
      <c r="E40" s="2"/>
      <c r="F40" s="2">
        <v>7615.2</v>
      </c>
      <c r="G40" s="2">
        <v>17444.400000000001</v>
      </c>
      <c r="H40" s="2">
        <v>30547.8</v>
      </c>
      <c r="I40" s="87">
        <v>6.7910000000000004</v>
      </c>
      <c r="J40" s="10">
        <v>1.6950000000000001</v>
      </c>
      <c r="K40" s="10">
        <v>3.5289999999999999</v>
      </c>
      <c r="L40" s="11" t="e">
        <f>I40*#REF!</f>
        <v>#REF!</v>
      </c>
      <c r="M40" s="11" t="e">
        <f>J40*#REF!</f>
        <v>#REF!</v>
      </c>
      <c r="N40" s="11" t="e">
        <f>K40*#REF!</f>
        <v>#REF!</v>
      </c>
      <c r="O40" s="23">
        <v>196.6</v>
      </c>
      <c r="P40" s="23"/>
      <c r="Q40" s="11" t="e">
        <f>O40*#REF!</f>
        <v>#REF!</v>
      </c>
      <c r="R40" s="2">
        <v>11276.4</v>
      </c>
      <c r="S40" s="21">
        <f t="shared" si="12"/>
        <v>0.20278596014199549</v>
      </c>
      <c r="T40" s="9">
        <f t="shared" si="8"/>
        <v>0.98005208690709689</v>
      </c>
      <c r="U40" s="33">
        <f t="shared" si="9"/>
        <v>-4.0199999999999996</v>
      </c>
      <c r="V40" s="33">
        <f t="shared" si="10"/>
        <v>-13.84</v>
      </c>
      <c r="W40" s="11" t="e">
        <f>D40*#REF!*Q40/100</f>
        <v>#REF!</v>
      </c>
      <c r="X40" s="11" t="e">
        <f>+#REF!*#REF!</f>
        <v>#REF!</v>
      </c>
      <c r="Y40" s="116" t="e">
        <f t="shared" si="13"/>
        <v>#REF!</v>
      </c>
      <c r="Z40" s="41">
        <v>556.20000000000005</v>
      </c>
      <c r="AA40" s="41"/>
      <c r="AB40" s="11" t="e">
        <f>#REF!+#REF!+#REF!+#REF!+#REF!+#REF!+Z40</f>
        <v>#REF!</v>
      </c>
      <c r="AC40" s="13">
        <v>208805.11</v>
      </c>
      <c r="AD40" s="17" t="e">
        <f t="shared" si="11"/>
        <v>#REF!</v>
      </c>
      <c r="AE40" s="83"/>
    </row>
    <row r="41" spans="1:31" ht="15.6" hidden="1" x14ac:dyDescent="0.3">
      <c r="A41" s="7" t="s">
        <v>61</v>
      </c>
      <c r="B41" s="7"/>
      <c r="C41" s="7"/>
      <c r="D41" s="2">
        <v>123.6</v>
      </c>
      <c r="E41" s="2"/>
      <c r="F41" s="2">
        <v>8285.4</v>
      </c>
      <c r="G41" s="2">
        <v>19926.599999999999</v>
      </c>
      <c r="H41" s="2">
        <v>34278.6</v>
      </c>
      <c r="I41" s="87">
        <v>6.7910000000000004</v>
      </c>
      <c r="J41" s="10">
        <v>1.6950000000000001</v>
      </c>
      <c r="K41" s="10">
        <v>3.5289999999999999</v>
      </c>
      <c r="L41" s="11" t="e">
        <f>I41*#REF!</f>
        <v>#REF!</v>
      </c>
      <c r="M41" s="11" t="e">
        <f>J41*#REF!</f>
        <v>#REF!</v>
      </c>
      <c r="N41" s="11" t="e">
        <f>K41*#REF!</f>
        <v>#REF!</v>
      </c>
      <c r="O41" s="23">
        <v>196.6</v>
      </c>
      <c r="P41" s="23"/>
      <c r="Q41" s="11" t="e">
        <f>O41*#REF!</f>
        <v>#REF!</v>
      </c>
      <c r="R41" s="2">
        <v>12564</v>
      </c>
      <c r="S41" s="21">
        <f t="shared" si="12"/>
        <v>0.20105423855747906</v>
      </c>
      <c r="T41" s="9">
        <f t="shared" si="8"/>
        <v>0.98038141134114654</v>
      </c>
      <c r="U41" s="33">
        <f t="shared" si="9"/>
        <v>-4.05</v>
      </c>
      <c r="V41" s="33">
        <f t="shared" si="10"/>
        <v>-13.95</v>
      </c>
      <c r="W41" s="11" t="e">
        <f>D41*#REF!*Q41/100</f>
        <v>#REF!</v>
      </c>
      <c r="X41" s="11" t="e">
        <f>+#REF!*#REF!</f>
        <v>#REF!</v>
      </c>
      <c r="Y41" s="116" t="e">
        <f t="shared" si="13"/>
        <v>#REF!</v>
      </c>
      <c r="Z41" s="41">
        <v>556.20000000000005</v>
      </c>
      <c r="AA41" s="41"/>
      <c r="AB41" s="11" t="e">
        <f>#REF!+#REF!+#REF!+#REF!+#REF!+#REF!+Z41</f>
        <v>#REF!</v>
      </c>
      <c r="AC41" s="13">
        <v>230473.52</v>
      </c>
      <c r="AD41" s="17" t="e">
        <f t="shared" si="11"/>
        <v>#REF!</v>
      </c>
      <c r="AE41" s="83"/>
    </row>
    <row r="42" spans="1:31" ht="15.6" hidden="1" x14ac:dyDescent="0.3">
      <c r="A42" s="7" t="s">
        <v>62</v>
      </c>
      <c r="B42" s="7"/>
      <c r="C42" s="7"/>
      <c r="D42" s="2">
        <v>120</v>
      </c>
      <c r="E42" s="2"/>
      <c r="F42" s="2">
        <v>7834.2</v>
      </c>
      <c r="G42" s="2">
        <v>18600</v>
      </c>
      <c r="H42" s="2">
        <v>32147.4</v>
      </c>
      <c r="I42" s="87">
        <v>6.7910000000000004</v>
      </c>
      <c r="J42" s="10">
        <v>1.6950000000000001</v>
      </c>
      <c r="K42" s="10">
        <v>3.5289999999999999</v>
      </c>
      <c r="L42" s="11" t="e">
        <f>I42*#REF!</f>
        <v>#REF!</v>
      </c>
      <c r="M42" s="11" t="e">
        <f>J42*#REF!</f>
        <v>#REF!</v>
      </c>
      <c r="N42" s="11" t="e">
        <f>K42*#REF!</f>
        <v>#REF!</v>
      </c>
      <c r="O42" s="23">
        <v>196.6</v>
      </c>
      <c r="P42" s="23"/>
      <c r="Q42" s="11" t="e">
        <f>O42*#REF!</f>
        <v>#REF!</v>
      </c>
      <c r="R42" s="2">
        <v>12880.8</v>
      </c>
      <c r="S42" s="21">
        <f t="shared" si="12"/>
        <v>0.21987791388422301</v>
      </c>
      <c r="T42" s="9">
        <f t="shared" si="8"/>
        <v>0.97666948136509468</v>
      </c>
      <c r="U42" s="33">
        <f t="shared" si="9"/>
        <v>-3.71</v>
      </c>
      <c r="V42" s="33">
        <f t="shared" si="10"/>
        <v>-12.78</v>
      </c>
      <c r="W42" s="11" t="e">
        <f>D42*#REF!*Q42/100</f>
        <v>#REF!</v>
      </c>
      <c r="X42" s="11" t="e">
        <f>+#REF!*#REF!</f>
        <v>#REF!</v>
      </c>
      <c r="Y42" s="116" t="e">
        <f t="shared" si="13"/>
        <v>#REF!</v>
      </c>
      <c r="Z42" s="41">
        <v>556.20000000000005</v>
      </c>
      <c r="AA42" s="41"/>
      <c r="AB42" s="11" t="e">
        <f>#REF!+#REF!+#REF!+#REF!+#REF!+#REF!+Z42</f>
        <v>#REF!</v>
      </c>
      <c r="AC42" s="13">
        <v>218319.56</v>
      </c>
      <c r="AD42" s="17" t="e">
        <f t="shared" si="11"/>
        <v>#REF!</v>
      </c>
      <c r="AE42" s="83"/>
    </row>
    <row r="43" spans="1:31" ht="15.6" hidden="1" x14ac:dyDescent="0.3">
      <c r="A43" s="7" t="s">
        <v>63</v>
      </c>
      <c r="B43" s="7"/>
      <c r="C43" s="7"/>
      <c r="D43" s="2">
        <v>117.6</v>
      </c>
      <c r="E43" s="2"/>
      <c r="F43" s="2">
        <v>7817.4</v>
      </c>
      <c r="G43" s="2">
        <v>19061.400000000001</v>
      </c>
      <c r="H43" s="2">
        <v>31554</v>
      </c>
      <c r="I43" s="87">
        <v>6.7910000000000004</v>
      </c>
      <c r="J43" s="10">
        <v>1.6950000000000001</v>
      </c>
      <c r="K43" s="10">
        <v>3.5289999999999999</v>
      </c>
      <c r="L43" s="11" t="e">
        <f>I43*#REF!</f>
        <v>#REF!</v>
      </c>
      <c r="M43" s="11" t="e">
        <f>J43*#REF!</f>
        <v>#REF!</v>
      </c>
      <c r="N43" s="11" t="e">
        <f>K43*#REF!</f>
        <v>#REF!</v>
      </c>
      <c r="O43" s="23">
        <v>196.6</v>
      </c>
      <c r="P43" s="23"/>
      <c r="Q43" s="11" t="e">
        <f>O43*#REF!</f>
        <v>#REF!</v>
      </c>
      <c r="R43" s="2">
        <v>12864</v>
      </c>
      <c r="S43" s="21">
        <f t="shared" si="12"/>
        <v>0.22015032652893579</v>
      </c>
      <c r="T43" s="9">
        <f t="shared" si="8"/>
        <v>0.97661364933401651</v>
      </c>
      <c r="U43" s="33">
        <f t="shared" si="9"/>
        <v>-3.71</v>
      </c>
      <c r="V43" s="33">
        <f t="shared" si="10"/>
        <v>-12.76</v>
      </c>
      <c r="W43" s="11" t="e">
        <f>D43*#REF!*Q43/100</f>
        <v>#REF!</v>
      </c>
      <c r="X43" s="11" t="e">
        <f>+#REF!*#REF!</f>
        <v>#REF!</v>
      </c>
      <c r="Y43" s="116" t="e">
        <f t="shared" si="13"/>
        <v>#REF!</v>
      </c>
      <c r="Z43" s="41">
        <v>556.20000000000005</v>
      </c>
      <c r="AA43" s="41"/>
      <c r="AB43" s="11">
        <v>172215</v>
      </c>
      <c r="AC43" s="13">
        <v>172215</v>
      </c>
      <c r="AD43" s="17">
        <f t="shared" ref="AD43:AD72" si="14">AB43-AC43</f>
        <v>0</v>
      </c>
      <c r="AE43" s="83"/>
    </row>
    <row r="44" spans="1:31" ht="15.6" hidden="1" x14ac:dyDescent="0.3">
      <c r="A44" s="7" t="s">
        <v>64</v>
      </c>
      <c r="B44" s="7"/>
      <c r="C44" s="7"/>
      <c r="D44" s="2">
        <v>114</v>
      </c>
      <c r="E44" s="2"/>
      <c r="F44" s="2">
        <v>6974.4</v>
      </c>
      <c r="G44" s="2">
        <v>18458.400000000001</v>
      </c>
      <c r="H44" s="2">
        <v>29553.599999999999</v>
      </c>
      <c r="I44" s="87">
        <v>6.7910000000000004</v>
      </c>
      <c r="J44" s="10">
        <v>1.6950000000000001</v>
      </c>
      <c r="K44" s="10">
        <v>3.5289999999999999</v>
      </c>
      <c r="L44" s="11" t="e">
        <f>I44*#REF!</f>
        <v>#REF!</v>
      </c>
      <c r="M44" s="11" t="e">
        <f>J44*#REF!</f>
        <v>#REF!</v>
      </c>
      <c r="N44" s="11" t="e">
        <f>K44*#REF!</f>
        <v>#REF!</v>
      </c>
      <c r="O44" s="23">
        <v>196.6</v>
      </c>
      <c r="P44" s="23"/>
      <c r="Q44" s="11" t="e">
        <f>O44*#REF!</f>
        <v>#REF!</v>
      </c>
      <c r="R44" s="2">
        <v>11797.2</v>
      </c>
      <c r="S44" s="21">
        <f t="shared" si="12"/>
        <v>0.21454759722404085</v>
      </c>
      <c r="T44" s="9">
        <f t="shared" si="8"/>
        <v>0.97774992317169629</v>
      </c>
      <c r="U44" s="33">
        <f t="shared" si="9"/>
        <v>-3.81</v>
      </c>
      <c r="V44" s="33">
        <f t="shared" si="10"/>
        <v>-13.11</v>
      </c>
      <c r="W44" s="11" t="e">
        <f>D44*#REF!*Q44/100</f>
        <v>#REF!</v>
      </c>
      <c r="X44" s="11" t="e">
        <f>+#REF!*#REF!</f>
        <v>#REF!</v>
      </c>
      <c r="Y44" s="116" t="e">
        <f t="shared" si="13"/>
        <v>#REF!</v>
      </c>
      <c r="Z44" s="41">
        <v>556.20000000000005</v>
      </c>
      <c r="AA44" s="41"/>
      <c r="AB44" s="11" t="e">
        <f>#REF!+#REF!+#REF!+#REF!+#REF!+#REF!+Z44</f>
        <v>#REF!</v>
      </c>
      <c r="AC44" s="13">
        <v>203333.18</v>
      </c>
      <c r="AD44" s="17" t="e">
        <f t="shared" si="14"/>
        <v>#REF!</v>
      </c>
      <c r="AE44" s="83"/>
    </row>
    <row r="45" spans="1:31" ht="15.6" hidden="1" x14ac:dyDescent="0.3">
      <c r="A45" s="7" t="s">
        <v>65</v>
      </c>
      <c r="B45" s="7"/>
      <c r="C45" s="7"/>
      <c r="D45" s="2">
        <v>113.4</v>
      </c>
      <c r="E45" s="2"/>
      <c r="F45" s="2">
        <v>6583.2</v>
      </c>
      <c r="G45" s="2">
        <v>19097.400000000001</v>
      </c>
      <c r="H45" s="2">
        <v>29854.2</v>
      </c>
      <c r="I45" s="87">
        <v>6.7910000000000004</v>
      </c>
      <c r="J45" s="10">
        <v>1.6950000000000001</v>
      </c>
      <c r="K45" s="10">
        <v>3.5289999999999999</v>
      </c>
      <c r="L45" s="11" t="e">
        <f>I45*#REF!</f>
        <v>#REF!</v>
      </c>
      <c r="M45" s="11" t="e">
        <f>J45*#REF!</f>
        <v>#REF!</v>
      </c>
      <c r="N45" s="11" t="e">
        <f>K45*#REF!</f>
        <v>#REF!</v>
      </c>
      <c r="O45" s="23">
        <v>196.6</v>
      </c>
      <c r="P45" s="23"/>
      <c r="Q45" s="11" t="e">
        <f>O45*#REF!</f>
        <v>#REF!</v>
      </c>
      <c r="R45" s="2">
        <v>12114.6</v>
      </c>
      <c r="S45" s="21">
        <f t="shared" si="12"/>
        <v>0.21814429870999805</v>
      </c>
      <c r="T45" s="9">
        <f t="shared" si="8"/>
        <v>0.9770233953321833</v>
      </c>
      <c r="U45" s="33">
        <f t="shared" si="9"/>
        <v>-3.74</v>
      </c>
      <c r="V45" s="33">
        <f t="shared" si="10"/>
        <v>-12.89</v>
      </c>
      <c r="W45" s="11" t="e">
        <f>D45*#REF!*Q45/100</f>
        <v>#REF!</v>
      </c>
      <c r="X45" s="11" t="e">
        <f>+#REF!*#REF!</f>
        <v>#REF!</v>
      </c>
      <c r="Y45" s="116" t="e">
        <f t="shared" si="13"/>
        <v>#REF!</v>
      </c>
      <c r="Z45" s="41">
        <v>556.20000000000005</v>
      </c>
      <c r="AA45" s="41"/>
      <c r="AB45" s="11" t="e">
        <f>#REF!+#REF!+#REF!+#REF!+#REF!+#REF!+Z45</f>
        <v>#REF!</v>
      </c>
      <c r="AC45" s="13">
        <v>203017.5</v>
      </c>
      <c r="AD45" s="17" t="e">
        <f t="shared" si="14"/>
        <v>#REF!</v>
      </c>
      <c r="AE45" s="83"/>
    </row>
    <row r="46" spans="1:31" ht="15.6" hidden="1" x14ac:dyDescent="0.3">
      <c r="A46" s="7" t="s">
        <v>66</v>
      </c>
      <c r="B46" s="7"/>
      <c r="C46" s="7"/>
      <c r="D46" s="2">
        <v>118.2</v>
      </c>
      <c r="E46" s="2"/>
      <c r="F46" s="2">
        <v>6730.8</v>
      </c>
      <c r="G46" s="2">
        <v>18252.599999999999</v>
      </c>
      <c r="H46" s="2">
        <v>29225.4</v>
      </c>
      <c r="I46" s="87">
        <v>6.7910000000000004</v>
      </c>
      <c r="J46" s="10">
        <v>1.6950000000000001</v>
      </c>
      <c r="K46" s="10">
        <v>3.5289999999999999</v>
      </c>
      <c r="L46" s="11" t="e">
        <f>I46*#REF!</f>
        <v>#REF!</v>
      </c>
      <c r="M46" s="11" t="e">
        <f>J46*#REF!</f>
        <v>#REF!</v>
      </c>
      <c r="N46" s="11" t="e">
        <f>K46*#REF!</f>
        <v>#REF!</v>
      </c>
      <c r="O46" s="23">
        <v>196.6</v>
      </c>
      <c r="P46" s="23"/>
      <c r="Q46" s="11" t="e">
        <f>O46*#REF!</f>
        <v>#REF!</v>
      </c>
      <c r="R46" s="2">
        <v>11599.8</v>
      </c>
      <c r="S46" s="21">
        <f t="shared" si="12"/>
        <v>0.21398370744233405</v>
      </c>
      <c r="T46" s="9">
        <f t="shared" si="8"/>
        <v>0.97786287815786144</v>
      </c>
      <c r="U46" s="33">
        <f t="shared" si="9"/>
        <v>-3.82</v>
      </c>
      <c r="V46" s="33">
        <f t="shared" si="10"/>
        <v>-13.15</v>
      </c>
      <c r="W46" s="11" t="e">
        <f>D46*#REF!*Q46/100</f>
        <v>#REF!</v>
      </c>
      <c r="X46" s="11" t="e">
        <f>+#REF!*#REF!</f>
        <v>#REF!</v>
      </c>
      <c r="Y46" s="116" t="e">
        <f t="shared" si="13"/>
        <v>#REF!</v>
      </c>
      <c r="Z46" s="41">
        <v>556.20000000000005</v>
      </c>
      <c r="AA46" s="41"/>
      <c r="AB46" s="11" t="e">
        <f>#REF!+#REF!+#REF!+#REF!+#REF!+#REF!+Z46</f>
        <v>#REF!</v>
      </c>
      <c r="AC46" s="13">
        <v>200115.09</v>
      </c>
      <c r="AD46" s="17" t="e">
        <f t="shared" si="14"/>
        <v>#REF!</v>
      </c>
      <c r="AE46" s="83"/>
    </row>
    <row r="47" spans="1:31" ht="15.6" hidden="1" x14ac:dyDescent="0.3">
      <c r="A47" s="7" t="s">
        <v>67</v>
      </c>
      <c r="B47" s="7"/>
      <c r="C47" s="7"/>
      <c r="D47" s="2">
        <v>114</v>
      </c>
      <c r="E47" s="2"/>
      <c r="F47" s="2">
        <v>7678.8</v>
      </c>
      <c r="G47" s="2">
        <v>18559.2</v>
      </c>
      <c r="H47" s="2">
        <v>32434.799999999999</v>
      </c>
      <c r="I47" s="87">
        <v>6.7910000000000004</v>
      </c>
      <c r="J47" s="10">
        <v>1.6950000000000001</v>
      </c>
      <c r="K47" s="10">
        <v>3.5289999999999999</v>
      </c>
      <c r="L47" s="11" t="e">
        <f>I47*#REF!</f>
        <v>#REF!</v>
      </c>
      <c r="M47" s="11" t="e">
        <f>J47*#REF!</f>
        <v>#REF!</v>
      </c>
      <c r="N47" s="11" t="e">
        <f>K47*#REF!</f>
        <v>#REF!</v>
      </c>
      <c r="O47" s="23">
        <v>196.6</v>
      </c>
      <c r="P47" s="23"/>
      <c r="Q47" s="11" t="e">
        <f>O47*#REF!</f>
        <v>#REF!</v>
      </c>
      <c r="R47" s="2">
        <v>11027.4</v>
      </c>
      <c r="S47" s="21">
        <f t="shared" si="12"/>
        <v>0.18794739640855726</v>
      </c>
      <c r="T47" s="9">
        <f t="shared" si="8"/>
        <v>0.98279245177223196</v>
      </c>
      <c r="U47" s="33">
        <f t="shared" si="9"/>
        <v>-4.28</v>
      </c>
      <c r="V47" s="33">
        <f t="shared" si="10"/>
        <v>-14.76</v>
      </c>
      <c r="W47" s="11" t="e">
        <f>D47*#REF!*Q47/100</f>
        <v>#REF!</v>
      </c>
      <c r="X47" s="11" t="e">
        <f>+#REF!*#REF!</f>
        <v>#REF!</v>
      </c>
      <c r="Y47" s="116" t="e">
        <f t="shared" si="13"/>
        <v>#REF!</v>
      </c>
      <c r="Z47" s="41"/>
      <c r="AA47" s="41"/>
      <c r="AB47" s="11" t="e">
        <f>#REF!+#REF!+#REF!+#REF!+#REF!+#REF!+Z47</f>
        <v>#REF!</v>
      </c>
      <c r="AC47" s="13">
        <v>217658.23</v>
      </c>
      <c r="AD47" s="17" t="e">
        <f t="shared" si="14"/>
        <v>#REF!</v>
      </c>
      <c r="AE47" s="83"/>
    </row>
    <row r="48" spans="1:31" ht="15.6" hidden="1" x14ac:dyDescent="0.3">
      <c r="A48" s="7" t="s">
        <v>68</v>
      </c>
      <c r="B48" s="7"/>
      <c r="C48" s="7"/>
      <c r="D48" s="2"/>
      <c r="E48" s="2"/>
      <c r="F48" s="2"/>
      <c r="G48" s="2"/>
      <c r="H48" s="2"/>
      <c r="I48" s="87">
        <v>6.7910000000000004</v>
      </c>
      <c r="J48" s="10">
        <v>1.6950000000000001</v>
      </c>
      <c r="K48" s="10">
        <v>3.5289999999999999</v>
      </c>
      <c r="L48" s="11" t="e">
        <f>I48*#REF!</f>
        <v>#REF!</v>
      </c>
      <c r="M48" s="11" t="e">
        <f>J48*#REF!</f>
        <v>#REF!</v>
      </c>
      <c r="N48" s="11" t="e">
        <f>K48*#REF!</f>
        <v>#REF!</v>
      </c>
      <c r="O48" s="23">
        <v>196.6</v>
      </c>
      <c r="P48" s="23"/>
      <c r="Q48" s="11" t="e">
        <f>O48*#REF!</f>
        <v>#REF!</v>
      </c>
      <c r="R48" s="2"/>
      <c r="S48" s="21" t="e">
        <f t="shared" si="12"/>
        <v>#DIV/0!</v>
      </c>
      <c r="T48" s="9" t="e">
        <f t="shared" si="8"/>
        <v>#DIV/0!</v>
      </c>
      <c r="U48" s="33" t="e">
        <f t="shared" si="9"/>
        <v>#DIV/0!</v>
      </c>
      <c r="V48" s="33" t="e">
        <f t="shared" si="10"/>
        <v>#DIV/0!</v>
      </c>
      <c r="W48" s="11" t="e">
        <f>D48*#REF!*Q48/100</f>
        <v>#REF!</v>
      </c>
      <c r="X48" s="11" t="e">
        <f>+#REF!*#REF!</f>
        <v>#REF!</v>
      </c>
      <c r="Y48" s="116" t="e">
        <f t="shared" si="13"/>
        <v>#REF!</v>
      </c>
      <c r="Z48" s="41"/>
      <c r="AA48" s="41"/>
      <c r="AB48" s="11" t="e">
        <f>#REF!+#REF!+#REF!+#REF!+#REF!+#REF!+Z48</f>
        <v>#REF!</v>
      </c>
      <c r="AC48" s="13"/>
      <c r="AD48" s="17" t="e">
        <f t="shared" si="14"/>
        <v>#REF!</v>
      </c>
      <c r="AE48" s="83"/>
    </row>
    <row r="49" spans="1:31" ht="15.6" hidden="1" x14ac:dyDescent="0.3">
      <c r="A49" s="7" t="s">
        <v>69</v>
      </c>
      <c r="B49" s="7"/>
      <c r="C49" s="7"/>
      <c r="D49" s="2"/>
      <c r="E49" s="2"/>
      <c r="F49" s="2"/>
      <c r="G49" s="2"/>
      <c r="H49" s="2"/>
      <c r="I49" s="87">
        <v>6.7910000000000004</v>
      </c>
      <c r="J49" s="10">
        <v>1.6950000000000001</v>
      </c>
      <c r="K49" s="10">
        <v>3.5289999999999999</v>
      </c>
      <c r="L49" s="11" t="e">
        <f>I49*#REF!</f>
        <v>#REF!</v>
      </c>
      <c r="M49" s="11" t="e">
        <f>J49*#REF!</f>
        <v>#REF!</v>
      </c>
      <c r="N49" s="11" t="e">
        <f>K49*#REF!</f>
        <v>#REF!</v>
      </c>
      <c r="O49" s="23">
        <v>196.6</v>
      </c>
      <c r="P49" s="23"/>
      <c r="Q49" s="11" t="e">
        <f>O49*#REF!</f>
        <v>#REF!</v>
      </c>
      <c r="R49" s="2"/>
      <c r="S49" s="21" t="e">
        <f t="shared" si="12"/>
        <v>#DIV/0!</v>
      </c>
      <c r="T49" s="9" t="e">
        <f t="shared" si="8"/>
        <v>#DIV/0!</v>
      </c>
      <c r="U49" s="33" t="e">
        <f t="shared" si="9"/>
        <v>#DIV/0!</v>
      </c>
      <c r="V49" s="33" t="e">
        <f t="shared" si="10"/>
        <v>#DIV/0!</v>
      </c>
      <c r="W49" s="11" t="e">
        <f>D49*#REF!*Q49/100</f>
        <v>#REF!</v>
      </c>
      <c r="X49" s="11" t="e">
        <f>+#REF!*#REF!</f>
        <v>#REF!</v>
      </c>
      <c r="Y49" s="116" t="e">
        <f t="shared" si="13"/>
        <v>#REF!</v>
      </c>
      <c r="Z49" s="41"/>
      <c r="AA49" s="41"/>
      <c r="AB49" s="11" t="e">
        <f>#REF!+#REF!+#REF!+#REF!+#REF!+#REF!+Z49</f>
        <v>#REF!</v>
      </c>
      <c r="AC49" s="13"/>
      <c r="AD49" s="17" t="e">
        <f t="shared" si="14"/>
        <v>#REF!</v>
      </c>
      <c r="AE49" s="83"/>
    </row>
    <row r="50" spans="1:31" ht="15.6" hidden="1" x14ac:dyDescent="0.3">
      <c r="A50" s="7" t="s">
        <v>70</v>
      </c>
      <c r="B50" s="7"/>
      <c r="C50" s="7"/>
      <c r="D50" s="2">
        <v>125</v>
      </c>
      <c r="E50" s="2"/>
      <c r="F50" s="2">
        <v>6467.4</v>
      </c>
      <c r="G50" s="2">
        <v>17872.8</v>
      </c>
      <c r="H50" s="2">
        <v>28137.599999999999</v>
      </c>
      <c r="I50" s="87">
        <v>7.1779999999999999</v>
      </c>
      <c r="J50" s="10">
        <v>1.792</v>
      </c>
      <c r="K50" s="10">
        <v>3.73</v>
      </c>
      <c r="L50" s="11">
        <v>46423</v>
      </c>
      <c r="M50" s="11" t="e">
        <f>J50*#REF!</f>
        <v>#REF!</v>
      </c>
      <c r="N50" s="11" t="e">
        <f>K50*#REF!</f>
        <v>#REF!</v>
      </c>
      <c r="O50" s="23">
        <v>207.8</v>
      </c>
      <c r="P50" s="23"/>
      <c r="Q50" s="11" t="e">
        <f>O50*#REF!</f>
        <v>#REF!</v>
      </c>
      <c r="R50" s="2">
        <v>10459.200000000001</v>
      </c>
      <c r="S50" s="21">
        <f t="shared" si="12"/>
        <v>0.19930713558876328</v>
      </c>
      <c r="T50" s="9">
        <f t="shared" si="8"/>
        <v>0.98071113106706231</v>
      </c>
      <c r="U50" s="33">
        <f t="shared" si="9"/>
        <v>-4.08</v>
      </c>
      <c r="V50" s="33">
        <f t="shared" si="10"/>
        <v>-14.05</v>
      </c>
      <c r="W50" s="11" t="e">
        <f>D50*#REF!*Q50/100</f>
        <v>#REF!</v>
      </c>
      <c r="X50" s="11" t="e">
        <f>+#REF!*#REF!</f>
        <v>#REF!</v>
      </c>
      <c r="Y50" s="116" t="e">
        <f t="shared" si="13"/>
        <v>#REF!</v>
      </c>
      <c r="Z50" s="41">
        <v>587.9</v>
      </c>
      <c r="AA50" s="41"/>
      <c r="AB50" s="11" t="e">
        <f>#REF!+#REF!+#REF!+#REF!+#REF!+#REF!+Z50</f>
        <v>#REF!</v>
      </c>
      <c r="AC50" s="13">
        <v>204532.12</v>
      </c>
      <c r="AD50" s="17" t="e">
        <f t="shared" si="14"/>
        <v>#REF!</v>
      </c>
      <c r="AE50" s="83"/>
    </row>
    <row r="51" spans="1:31" ht="15.6" hidden="1" x14ac:dyDescent="0.3">
      <c r="A51" s="7" t="s">
        <v>71</v>
      </c>
      <c r="B51" s="7"/>
      <c r="C51" s="7"/>
      <c r="D51" s="2">
        <v>122.4</v>
      </c>
      <c r="E51" s="2"/>
      <c r="F51" s="2">
        <v>7423.8</v>
      </c>
      <c r="G51" s="2">
        <v>17885.400000000001</v>
      </c>
      <c r="H51" s="2">
        <v>30666</v>
      </c>
      <c r="I51" s="87">
        <v>7.1779999999999999</v>
      </c>
      <c r="J51" s="10">
        <v>1.792</v>
      </c>
      <c r="K51" s="10">
        <v>3.73</v>
      </c>
      <c r="L51" s="11" t="e">
        <f>I51*#REF!</f>
        <v>#REF!</v>
      </c>
      <c r="M51" s="11" t="e">
        <f>J51*#REF!</f>
        <v>#REF!</v>
      </c>
      <c r="N51" s="11" t="e">
        <f>K51*#REF!</f>
        <v>#REF!</v>
      </c>
      <c r="O51" s="23">
        <v>207.8</v>
      </c>
      <c r="P51" s="23"/>
      <c r="Q51" s="11" t="e">
        <f>O51*#REF!</f>
        <v>#REF!</v>
      </c>
      <c r="R51" s="2">
        <v>12450.6</v>
      </c>
      <c r="S51" s="21">
        <f t="shared" si="12"/>
        <v>0.22243064785833727</v>
      </c>
      <c r="T51" s="9">
        <f t="shared" si="8"/>
        <v>0.97614395667619036</v>
      </c>
      <c r="U51" s="33">
        <f t="shared" si="9"/>
        <v>-3.66</v>
      </c>
      <c r="V51" s="33">
        <f t="shared" si="10"/>
        <v>-12.62</v>
      </c>
      <c r="W51" s="11" t="e">
        <f>D51*#REF!*Q51/100</f>
        <v>#REF!</v>
      </c>
      <c r="X51" s="11" t="e">
        <f>+#REF!*#REF!</f>
        <v>#REF!</v>
      </c>
      <c r="Y51" s="116" t="e">
        <f t="shared" si="13"/>
        <v>#REF!</v>
      </c>
      <c r="Z51" s="41">
        <v>587.9</v>
      </c>
      <c r="AA51" s="41"/>
      <c r="AB51" s="11" t="e">
        <f>#REF!+#REF!+#REF!+#REF!+#REF!+#REF!+Z51</f>
        <v>#REF!</v>
      </c>
      <c r="AC51" s="13">
        <v>267204</v>
      </c>
      <c r="AD51" s="17" t="e">
        <f t="shared" si="14"/>
        <v>#REF!</v>
      </c>
      <c r="AE51" s="83"/>
    </row>
    <row r="52" spans="1:31" ht="15.6" hidden="1" x14ac:dyDescent="0.3">
      <c r="A52" s="7" t="s">
        <v>72</v>
      </c>
      <c r="B52" s="7"/>
      <c r="C52" s="7"/>
      <c r="D52" s="2">
        <v>123.6</v>
      </c>
      <c r="E52" s="2"/>
      <c r="F52" s="2">
        <v>7084.8</v>
      </c>
      <c r="G52" s="2">
        <v>16852.8</v>
      </c>
      <c r="H52" s="2">
        <v>29251.8</v>
      </c>
      <c r="I52" s="87">
        <v>7.1779999999999999</v>
      </c>
      <c r="J52" s="10">
        <v>1.792</v>
      </c>
      <c r="K52" s="10">
        <v>3.73</v>
      </c>
      <c r="L52" s="11" t="e">
        <f>I52*#REF!</f>
        <v>#REF!</v>
      </c>
      <c r="M52" s="11" t="e">
        <f>J52*#REF!</f>
        <v>#REF!</v>
      </c>
      <c r="N52" s="11" t="e">
        <f>K52*#REF!</f>
        <v>#REF!</v>
      </c>
      <c r="O52" s="23">
        <v>207.8</v>
      </c>
      <c r="P52" s="23"/>
      <c r="Q52" s="11" t="e">
        <f>O52*#REF!</f>
        <v>#REF!</v>
      </c>
      <c r="R52" s="2">
        <v>11884.2</v>
      </c>
      <c r="S52" s="21">
        <f t="shared" si="12"/>
        <v>0.22343173639860578</v>
      </c>
      <c r="T52" s="9">
        <f t="shared" si="8"/>
        <v>0.97593644313857886</v>
      </c>
      <c r="U52" s="33">
        <f t="shared" si="9"/>
        <v>-3.65</v>
      </c>
      <c r="V52" s="33">
        <f t="shared" si="10"/>
        <v>-12.56</v>
      </c>
      <c r="W52" s="11" t="e">
        <f>D52*#REF!*Q52/100</f>
        <v>#REF!</v>
      </c>
      <c r="X52" s="11" t="e">
        <f>+#REF!*#REF!</f>
        <v>#REF!</v>
      </c>
      <c r="Y52" s="116" t="e">
        <f t="shared" si="13"/>
        <v>#REF!</v>
      </c>
      <c r="Z52" s="41">
        <v>587.9</v>
      </c>
      <c r="AA52" s="41"/>
      <c r="AB52" s="11" t="e">
        <f>#REF!+#REF!+#REF!+#REF!+#REF!+#REF!+Z52</f>
        <v>#REF!</v>
      </c>
      <c r="AC52" s="13">
        <v>211624.9</v>
      </c>
      <c r="AD52" s="17" t="e">
        <f t="shared" si="14"/>
        <v>#REF!</v>
      </c>
      <c r="AE52" s="83" t="s">
        <v>73</v>
      </c>
    </row>
    <row r="53" spans="1:31" ht="15.6" hidden="1" x14ac:dyDescent="0.3">
      <c r="A53" s="7"/>
      <c r="B53" s="7"/>
      <c r="C53" s="7"/>
      <c r="D53" s="2"/>
      <c r="E53" s="2"/>
      <c r="F53" s="2"/>
      <c r="G53" s="2"/>
      <c r="H53" s="2"/>
      <c r="I53" s="87">
        <v>7.1779999999999999</v>
      </c>
      <c r="J53" s="10">
        <v>1.792</v>
      </c>
      <c r="K53" s="10">
        <v>3.73</v>
      </c>
      <c r="L53" s="11" t="e">
        <f>I53*#REF!</f>
        <v>#REF!</v>
      </c>
      <c r="M53" s="11" t="e">
        <f>J53*#REF!</f>
        <v>#REF!</v>
      </c>
      <c r="N53" s="11" t="e">
        <f>K53*#REF!</f>
        <v>#REF!</v>
      </c>
      <c r="O53" s="23">
        <v>207.8</v>
      </c>
      <c r="P53" s="23"/>
      <c r="Q53" s="11" t="e">
        <f>O53*#REF!</f>
        <v>#REF!</v>
      </c>
      <c r="R53" s="2"/>
      <c r="S53" s="21" t="e">
        <f t="shared" si="12"/>
        <v>#DIV/0!</v>
      </c>
      <c r="T53" s="9" t="e">
        <f t="shared" si="8"/>
        <v>#DIV/0!</v>
      </c>
      <c r="U53" s="33" t="e">
        <f t="shared" si="9"/>
        <v>#DIV/0!</v>
      </c>
      <c r="V53" s="33" t="e">
        <f t="shared" si="10"/>
        <v>#DIV/0!</v>
      </c>
      <c r="W53" s="11" t="e">
        <f>D53*#REF!*Q53/100</f>
        <v>#REF!</v>
      </c>
      <c r="X53" s="11" t="e">
        <f>+#REF!*#REF!</f>
        <v>#REF!</v>
      </c>
      <c r="Y53" s="116" t="e">
        <f t="shared" si="13"/>
        <v>#REF!</v>
      </c>
      <c r="Z53" s="41">
        <v>587.9</v>
      </c>
      <c r="AA53" s="41"/>
      <c r="AB53" s="11" t="e">
        <f>#REF!+#REF!+#REF!+#REF!+#REF!+#REF!+Z53</f>
        <v>#REF!</v>
      </c>
      <c r="AC53" s="13"/>
      <c r="AD53" s="17" t="e">
        <f t="shared" si="14"/>
        <v>#REF!</v>
      </c>
      <c r="AE53" s="83"/>
    </row>
    <row r="54" spans="1:31" ht="15.6" hidden="1" x14ac:dyDescent="0.3">
      <c r="A54" s="7" t="s">
        <v>74</v>
      </c>
      <c r="B54" s="7"/>
      <c r="C54" s="7"/>
      <c r="D54" s="2">
        <v>124.8</v>
      </c>
      <c r="E54" s="2"/>
      <c r="F54" s="2">
        <v>6892.2</v>
      </c>
      <c r="G54" s="2">
        <v>18067.2</v>
      </c>
      <c r="H54" s="2">
        <v>28809.599999999999</v>
      </c>
      <c r="I54" s="87">
        <v>7.1779999999999999</v>
      </c>
      <c r="J54" s="10">
        <v>1.792</v>
      </c>
      <c r="K54" s="10">
        <v>3.73</v>
      </c>
      <c r="L54" s="11" t="e">
        <f>I54*#REF!</f>
        <v>#REF!</v>
      </c>
      <c r="M54" s="11" t="e">
        <f>J54*#REF!</f>
        <v>#REF!</v>
      </c>
      <c r="N54" s="11" t="e">
        <f>K54*#REF!</f>
        <v>#REF!</v>
      </c>
      <c r="O54" s="23">
        <v>207.8</v>
      </c>
      <c r="P54" s="23"/>
      <c r="Q54" s="11" t="e">
        <f>O54*#REF!</f>
        <v>#REF!</v>
      </c>
      <c r="R54" s="2">
        <v>9490.2000000000007</v>
      </c>
      <c r="S54" s="21">
        <f t="shared" si="12"/>
        <v>0.1764994699548067</v>
      </c>
      <c r="T54" s="9">
        <f t="shared" si="8"/>
        <v>0.98477869082359626</v>
      </c>
      <c r="U54" s="33">
        <f t="shared" si="9"/>
        <v>-4.49</v>
      </c>
      <c r="V54" s="33">
        <f t="shared" si="10"/>
        <v>-15.47</v>
      </c>
      <c r="W54" s="11" t="e">
        <f>D54*#REF!*Q54/100</f>
        <v>#REF!</v>
      </c>
      <c r="X54" s="11" t="e">
        <f>+#REF!*#REF!</f>
        <v>#REF!</v>
      </c>
      <c r="Y54" s="116" t="e">
        <f t="shared" si="13"/>
        <v>#REF!</v>
      </c>
      <c r="Z54" s="41">
        <v>587.9</v>
      </c>
      <c r="AA54" s="41"/>
      <c r="AB54" s="11" t="e">
        <f>#REF!+#REF!+#REF!+#REF!+#REF!+#REF!+Z54</f>
        <v>#REF!</v>
      </c>
      <c r="AC54" s="13"/>
      <c r="AD54" s="17" t="e">
        <f t="shared" si="14"/>
        <v>#REF!</v>
      </c>
      <c r="AE54" s="83"/>
    </row>
    <row r="55" spans="1:31" ht="15.6" hidden="1" x14ac:dyDescent="0.3">
      <c r="A55" s="2" t="s">
        <v>75</v>
      </c>
      <c r="B55" s="2"/>
      <c r="C55" s="2"/>
      <c r="D55" s="2"/>
      <c r="E55" s="2"/>
      <c r="F55" s="2"/>
      <c r="G55" s="2"/>
      <c r="H55" s="2"/>
      <c r="I55" s="87">
        <v>7.1779999999999999</v>
      </c>
      <c r="J55" s="10">
        <v>1.792</v>
      </c>
      <c r="K55" s="10">
        <v>3.73</v>
      </c>
      <c r="L55" s="11" t="e">
        <f>I55*#REF!</f>
        <v>#REF!</v>
      </c>
      <c r="M55" s="11" t="e">
        <f>J55*#REF!</f>
        <v>#REF!</v>
      </c>
      <c r="N55" s="11" t="e">
        <f>K55*#REF!</f>
        <v>#REF!</v>
      </c>
      <c r="O55" s="23">
        <v>207.8</v>
      </c>
      <c r="P55" s="23"/>
      <c r="Q55" s="11" t="e">
        <f>O55*#REF!</f>
        <v>#REF!</v>
      </c>
      <c r="R55" s="2"/>
      <c r="S55" s="21" t="e">
        <f t="shared" si="12"/>
        <v>#DIV/0!</v>
      </c>
      <c r="T55" s="9" t="e">
        <f t="shared" si="8"/>
        <v>#DIV/0!</v>
      </c>
      <c r="U55" s="33" t="e">
        <f t="shared" si="9"/>
        <v>#DIV/0!</v>
      </c>
      <c r="V55" s="33" t="e">
        <f t="shared" si="10"/>
        <v>#DIV/0!</v>
      </c>
      <c r="W55" s="11" t="e">
        <f>D55*#REF!*Q55/100</f>
        <v>#REF!</v>
      </c>
      <c r="X55" s="11" t="e">
        <f>+#REF!*#REF!</f>
        <v>#REF!</v>
      </c>
      <c r="Y55" s="116" t="e">
        <f t="shared" si="13"/>
        <v>#REF!</v>
      </c>
      <c r="Z55" s="41">
        <v>587.9</v>
      </c>
      <c r="AA55" s="41"/>
      <c r="AB55" s="11" t="e">
        <f>#REF!+#REF!+#REF!+#REF!+#REF!+#REF!+Z55</f>
        <v>#REF!</v>
      </c>
      <c r="AC55" s="13"/>
      <c r="AD55" s="17" t="e">
        <f t="shared" si="14"/>
        <v>#REF!</v>
      </c>
      <c r="AE55" s="83"/>
    </row>
    <row r="56" spans="1:31" ht="15.6" hidden="1" x14ac:dyDescent="0.3">
      <c r="A56" s="2" t="s">
        <v>76</v>
      </c>
      <c r="B56" s="2"/>
      <c r="C56" s="2"/>
      <c r="D56" s="2"/>
      <c r="E56" s="2"/>
      <c r="F56" s="2"/>
      <c r="G56" s="2"/>
      <c r="H56" s="2"/>
      <c r="I56" s="87">
        <v>7.1779999999999999</v>
      </c>
      <c r="J56" s="10">
        <v>1.792</v>
      </c>
      <c r="K56" s="10">
        <v>3.73</v>
      </c>
      <c r="L56" s="11" t="e">
        <f>I56*#REF!</f>
        <v>#REF!</v>
      </c>
      <c r="M56" s="11" t="e">
        <f>J56*#REF!</f>
        <v>#REF!</v>
      </c>
      <c r="N56" s="11" t="e">
        <f>K56*#REF!</f>
        <v>#REF!</v>
      </c>
      <c r="O56" s="23">
        <v>207.8</v>
      </c>
      <c r="P56" s="23"/>
      <c r="Q56" s="11" t="e">
        <f>O56*#REF!</f>
        <v>#REF!</v>
      </c>
      <c r="R56" s="2"/>
      <c r="S56" s="21" t="e">
        <f t="shared" si="12"/>
        <v>#DIV/0!</v>
      </c>
      <c r="T56" s="9" t="e">
        <f>COS(ATAN(S56))</f>
        <v>#DIV/0!</v>
      </c>
      <c r="U56" s="33" t="e">
        <f>ROUND(18*(S56-0.426),2)</f>
        <v>#DIV/0!</v>
      </c>
      <c r="V56" s="33" t="e">
        <f>ROUND(62*(S56-0.426),2)</f>
        <v>#DIV/0!</v>
      </c>
      <c r="W56" s="11" t="e">
        <f>D56*#REF!*Q56/100</f>
        <v>#REF!</v>
      </c>
      <c r="X56" s="11" t="e">
        <f>+#REF!*#REF!</f>
        <v>#REF!</v>
      </c>
      <c r="Y56" s="116" t="e">
        <f t="shared" si="13"/>
        <v>#REF!</v>
      </c>
      <c r="Z56" s="41">
        <v>587.9</v>
      </c>
      <c r="AA56" s="41"/>
      <c r="AB56" s="11" t="e">
        <f>#REF!+#REF!+#REF!+#REF!+#REF!+#REF!+Z56</f>
        <v>#REF!</v>
      </c>
      <c r="AC56" s="13"/>
      <c r="AD56" s="17" t="e">
        <f t="shared" si="14"/>
        <v>#REF!</v>
      </c>
      <c r="AE56" s="83"/>
    </row>
    <row r="57" spans="1:31" ht="15.6" hidden="1" x14ac:dyDescent="0.3">
      <c r="A57" s="7" t="s">
        <v>77</v>
      </c>
      <c r="B57" s="7"/>
      <c r="C57" s="7"/>
      <c r="D57" s="2">
        <v>121.8</v>
      </c>
      <c r="E57" s="2"/>
      <c r="F57" s="2">
        <v>5876.4</v>
      </c>
      <c r="G57" s="2">
        <v>16884</v>
      </c>
      <c r="H57" s="2">
        <v>24192.6</v>
      </c>
      <c r="I57" s="87">
        <v>7.1779999999999999</v>
      </c>
      <c r="J57" s="10">
        <v>1.792</v>
      </c>
      <c r="K57" s="10">
        <v>3.73</v>
      </c>
      <c r="L57" s="11" t="e">
        <f>I57*#REF!</f>
        <v>#REF!</v>
      </c>
      <c r="M57" s="11" t="e">
        <f>J57*#REF!</f>
        <v>#REF!</v>
      </c>
      <c r="N57" s="11" t="e">
        <f>K57*#REF!</f>
        <v>#REF!</v>
      </c>
      <c r="O57" s="23">
        <v>207.8</v>
      </c>
      <c r="P57" s="23"/>
      <c r="Q57" s="11" t="e">
        <f>O57*#REF!</f>
        <v>#REF!</v>
      </c>
      <c r="R57" s="2">
        <v>11892.6</v>
      </c>
      <c r="S57" s="21">
        <f t="shared" si="12"/>
        <v>0.25328732988307456</v>
      </c>
      <c r="T57" s="9">
        <f t="shared" si="8"/>
        <v>0.96938805260547001</v>
      </c>
      <c r="U57" s="33">
        <f t="shared" si="9"/>
        <v>-3.11</v>
      </c>
      <c r="V57" s="33">
        <f t="shared" si="10"/>
        <v>-10.71</v>
      </c>
      <c r="W57" s="11" t="e">
        <f>D57*#REF!*Q57/100</f>
        <v>#REF!</v>
      </c>
      <c r="X57" s="11" t="e">
        <f>+#REF!*#REF!</f>
        <v>#REF!</v>
      </c>
      <c r="Y57" s="116" t="e">
        <f t="shared" si="13"/>
        <v>#REF!</v>
      </c>
      <c r="Z57" s="41">
        <v>587.9</v>
      </c>
      <c r="AA57" s="41"/>
      <c r="AB57" s="11" t="e">
        <f>#REF!+#REF!+#REF!+#REF!+#REF!+#REF!+Z57</f>
        <v>#REF!</v>
      </c>
      <c r="AC57" s="13">
        <v>185195.7</v>
      </c>
      <c r="AD57" s="17" t="e">
        <f t="shared" si="14"/>
        <v>#REF!</v>
      </c>
      <c r="AE57" s="83">
        <v>40743.050000000003</v>
      </c>
    </row>
    <row r="58" spans="1:31" ht="15.6" hidden="1" x14ac:dyDescent="0.3">
      <c r="A58" s="7" t="s">
        <v>78</v>
      </c>
      <c r="B58" s="7"/>
      <c r="C58" s="7"/>
      <c r="D58" s="2">
        <v>124.8</v>
      </c>
      <c r="E58" s="2"/>
      <c r="F58" s="2">
        <v>6445.8</v>
      </c>
      <c r="G58" s="2">
        <v>18728.400000000001</v>
      </c>
      <c r="H58" s="2">
        <v>26831.4</v>
      </c>
      <c r="I58" s="87">
        <v>7.1779999999999999</v>
      </c>
      <c r="J58" s="10">
        <v>1.792</v>
      </c>
      <c r="K58" s="10">
        <v>3.73</v>
      </c>
      <c r="L58" s="11" t="e">
        <f>I58*#REF!</f>
        <v>#REF!</v>
      </c>
      <c r="M58" s="11" t="e">
        <f>J58*#REF!</f>
        <v>#REF!</v>
      </c>
      <c r="N58" s="11" t="e">
        <f>K58*#REF!</f>
        <v>#REF!</v>
      </c>
      <c r="O58" s="23">
        <v>207.8</v>
      </c>
      <c r="P58" s="23"/>
      <c r="Q58" s="11" t="e">
        <f>O58*#REF!</f>
        <v>#REF!</v>
      </c>
      <c r="R58" s="2">
        <v>12298.8</v>
      </c>
      <c r="S58" s="21">
        <f t="shared" si="12"/>
        <v>0.23648991647053391</v>
      </c>
      <c r="T58" s="9">
        <f t="shared" si="8"/>
        <v>0.97315709591587995</v>
      </c>
      <c r="U58" s="33">
        <f t="shared" si="9"/>
        <v>-3.41</v>
      </c>
      <c r="V58" s="33">
        <f t="shared" si="10"/>
        <v>-11.75</v>
      </c>
      <c r="W58" s="11" t="e">
        <f>D58*#REF!*Q58/100</f>
        <v>#REF!</v>
      </c>
      <c r="X58" s="11" t="e">
        <f>+#REF!*#REF!</f>
        <v>#REF!</v>
      </c>
      <c r="Y58" s="116" t="e">
        <f t="shared" si="13"/>
        <v>#REF!</v>
      </c>
      <c r="Z58" s="41">
        <v>587.9</v>
      </c>
      <c r="AA58" s="41"/>
      <c r="AB58" s="11" t="e">
        <f>#REF!+#REF!+#REF!+#REF!+#REF!+#REF!+Z58</f>
        <v>#REF!</v>
      </c>
      <c r="AC58" s="13">
        <v>201676.74</v>
      </c>
      <c r="AD58" s="17" t="e">
        <f t="shared" si="14"/>
        <v>#REF!</v>
      </c>
      <c r="AE58" s="83">
        <v>248900</v>
      </c>
    </row>
    <row r="59" spans="1:31" ht="15.6" hidden="1" x14ac:dyDescent="0.3">
      <c r="A59" s="7" t="s">
        <v>79</v>
      </c>
      <c r="B59" s="7"/>
      <c r="C59" s="7"/>
      <c r="D59" s="2">
        <v>132</v>
      </c>
      <c r="E59" s="2"/>
      <c r="F59" s="2">
        <v>7852.2</v>
      </c>
      <c r="G59" s="2">
        <v>18304.2</v>
      </c>
      <c r="H59" s="2">
        <v>31445.4</v>
      </c>
      <c r="I59" s="87">
        <v>7.1779999999999999</v>
      </c>
      <c r="J59" s="10">
        <v>1.792</v>
      </c>
      <c r="K59" s="10">
        <v>3.73</v>
      </c>
      <c r="L59" s="11" t="e">
        <f>I59*#REF!</f>
        <v>#REF!</v>
      </c>
      <c r="M59" s="11" t="e">
        <f>J59*#REF!</f>
        <v>#REF!</v>
      </c>
      <c r="N59" s="11" t="e">
        <f>K59*#REF!</f>
        <v>#REF!</v>
      </c>
      <c r="O59" s="23">
        <v>207.8</v>
      </c>
      <c r="P59" s="23"/>
      <c r="Q59" s="11" t="e">
        <f>O59*#REF!</f>
        <v>#REF!</v>
      </c>
      <c r="R59" s="2">
        <v>11223.6</v>
      </c>
      <c r="S59" s="21">
        <f t="shared" si="12"/>
        <v>0.19484807766423964</v>
      </c>
      <c r="T59" s="9">
        <f t="shared" si="8"/>
        <v>0.98154108643211979</v>
      </c>
      <c r="U59" s="33">
        <f t="shared" si="9"/>
        <v>-4.16</v>
      </c>
      <c r="V59" s="33">
        <f t="shared" si="10"/>
        <v>-14.33</v>
      </c>
      <c r="W59" s="11" t="e">
        <f>D59*#REF!*Q59/100</f>
        <v>#REF!</v>
      </c>
      <c r="X59" s="11" t="e">
        <f>+#REF!*#REF!</f>
        <v>#REF!</v>
      </c>
      <c r="Y59" s="116" t="e">
        <f t="shared" si="13"/>
        <v>#REF!</v>
      </c>
      <c r="Z59" s="41">
        <v>587.9</v>
      </c>
      <c r="AA59" s="41"/>
      <c r="AB59" s="11" t="e">
        <f>#REF!+#REF!+#REF!+#REF!+#REF!+#REF!+Z59</f>
        <v>#REF!</v>
      </c>
      <c r="AC59" s="13">
        <v>228177.7</v>
      </c>
      <c r="AD59" s="17" t="e">
        <f t="shared" si="14"/>
        <v>#REF!</v>
      </c>
      <c r="AE59" s="83"/>
    </row>
    <row r="60" spans="1:31" ht="15.6" hidden="1" x14ac:dyDescent="0.3">
      <c r="A60" s="7"/>
      <c r="B60" s="7"/>
      <c r="C60" s="7"/>
      <c r="D60" s="2"/>
      <c r="E60" s="2"/>
      <c r="F60" s="2"/>
      <c r="G60" s="2"/>
      <c r="H60" s="2"/>
      <c r="I60" s="87">
        <v>7.1779999999999999</v>
      </c>
      <c r="J60" s="10">
        <v>1.792</v>
      </c>
      <c r="K60" s="10">
        <v>3.73</v>
      </c>
      <c r="L60" s="11" t="e">
        <f>I60*#REF!</f>
        <v>#REF!</v>
      </c>
      <c r="M60" s="11" t="e">
        <f>J60*#REF!</f>
        <v>#REF!</v>
      </c>
      <c r="N60" s="11" t="e">
        <f>K60*#REF!</f>
        <v>#REF!</v>
      </c>
      <c r="O60" s="23">
        <v>207.8</v>
      </c>
      <c r="P60" s="23"/>
      <c r="Q60" s="11" t="e">
        <f>O60*#REF!</f>
        <v>#REF!</v>
      </c>
      <c r="R60" s="2"/>
      <c r="S60" s="21" t="e">
        <f t="shared" si="12"/>
        <v>#DIV/0!</v>
      </c>
      <c r="T60" s="9" t="e">
        <f t="shared" si="8"/>
        <v>#DIV/0!</v>
      </c>
      <c r="U60" s="33" t="e">
        <f t="shared" si="9"/>
        <v>#DIV/0!</v>
      </c>
      <c r="V60" s="33" t="e">
        <f t="shared" si="10"/>
        <v>#DIV/0!</v>
      </c>
      <c r="W60" s="11" t="e">
        <f>D60*#REF!*Q60/100</f>
        <v>#REF!</v>
      </c>
      <c r="X60" s="11" t="e">
        <f>+#REF!*#REF!</f>
        <v>#REF!</v>
      </c>
      <c r="Y60" s="116" t="e">
        <f t="shared" si="13"/>
        <v>#REF!</v>
      </c>
      <c r="Z60" s="41"/>
      <c r="AA60" s="41"/>
      <c r="AB60" s="11" t="e">
        <f>#REF!+#REF!+#REF!+#REF!+#REF!+#REF!+Z60</f>
        <v>#REF!</v>
      </c>
      <c r="AC60" s="13"/>
      <c r="AD60" s="17" t="e">
        <f t="shared" si="14"/>
        <v>#REF!</v>
      </c>
      <c r="AE60" s="83"/>
    </row>
    <row r="61" spans="1:31" ht="15.6" hidden="1" x14ac:dyDescent="0.3">
      <c r="A61" s="7" t="s">
        <v>80</v>
      </c>
      <c r="B61" s="7"/>
      <c r="C61" s="7"/>
      <c r="D61" s="2">
        <v>127.2</v>
      </c>
      <c r="E61" s="2"/>
      <c r="F61" s="2">
        <v>6108.6</v>
      </c>
      <c r="G61" s="2">
        <v>14993.4</v>
      </c>
      <c r="H61" s="2">
        <v>23608.799999999999</v>
      </c>
      <c r="I61" s="87">
        <v>7.1779999999999999</v>
      </c>
      <c r="J61" s="10">
        <v>1.792</v>
      </c>
      <c r="K61" s="10">
        <v>3.73</v>
      </c>
      <c r="L61" s="11" t="e">
        <f>I61*#REF!</f>
        <v>#REF!</v>
      </c>
      <c r="M61" s="11" t="e">
        <f>J61*#REF!</f>
        <v>#REF!</v>
      </c>
      <c r="N61" s="11" t="e">
        <f>K61*#REF!</f>
        <v>#REF!</v>
      </c>
      <c r="O61" s="23">
        <v>207.8</v>
      </c>
      <c r="P61" s="23"/>
      <c r="Q61" s="11" t="e">
        <f>O61*#REF!</f>
        <v>#REF!</v>
      </c>
      <c r="R61" s="2">
        <v>13690.2</v>
      </c>
      <c r="S61" s="21">
        <f t="shared" si="12"/>
        <v>0.30619447650232157</v>
      </c>
      <c r="T61" s="9">
        <f t="shared" si="8"/>
        <v>0.95618067680634034</v>
      </c>
      <c r="U61" s="33">
        <f t="shared" si="9"/>
        <v>-2.16</v>
      </c>
      <c r="V61" s="33">
        <f t="shared" si="10"/>
        <v>-7.43</v>
      </c>
      <c r="W61" s="11" t="e">
        <f>D61*#REF!*Q61/100</f>
        <v>#REF!</v>
      </c>
      <c r="X61" s="11" t="e">
        <f>+#REF!*#REF!</f>
        <v>#REF!</v>
      </c>
      <c r="Y61" s="116" t="e">
        <f t="shared" si="13"/>
        <v>#REF!</v>
      </c>
      <c r="Z61" s="41">
        <v>587.9</v>
      </c>
      <c r="AA61" s="41"/>
      <c r="AB61" s="11" t="e">
        <f>#REF!+#REF!+#REF!+#REF!+#REF!+#REF!+Z61</f>
        <v>#REF!</v>
      </c>
      <c r="AC61" s="13">
        <v>182865.56</v>
      </c>
      <c r="AD61" s="17" t="e">
        <f t="shared" si="14"/>
        <v>#REF!</v>
      </c>
      <c r="AE61" s="83"/>
    </row>
    <row r="62" spans="1:31" ht="15.6" hidden="1" x14ac:dyDescent="0.3">
      <c r="A62" s="7" t="s">
        <v>81</v>
      </c>
      <c r="B62" s="7"/>
      <c r="C62" s="7"/>
      <c r="D62" s="2">
        <v>126.6</v>
      </c>
      <c r="E62" s="2"/>
      <c r="F62" s="2">
        <v>4603.8</v>
      </c>
      <c r="G62" s="2">
        <v>15835.8</v>
      </c>
      <c r="H62" s="2">
        <v>24283.200000000001</v>
      </c>
      <c r="I62" s="87">
        <v>7.1779999999999999</v>
      </c>
      <c r="J62" s="10">
        <v>1.792</v>
      </c>
      <c r="K62" s="10">
        <v>3.73</v>
      </c>
      <c r="L62" s="11" t="e">
        <f>I62*#REF!</f>
        <v>#REF!</v>
      </c>
      <c r="M62" s="11" t="e">
        <f>J62*#REF!</f>
        <v>#REF!</v>
      </c>
      <c r="N62" s="11" t="e">
        <f>K62*#REF!</f>
        <v>#REF!</v>
      </c>
      <c r="O62" s="23">
        <v>207.8</v>
      </c>
      <c r="P62" s="23"/>
      <c r="Q62" s="11" t="e">
        <f>O62*#REF!</f>
        <v>#REF!</v>
      </c>
      <c r="R62" s="2">
        <v>11407.8</v>
      </c>
      <c r="S62" s="21">
        <f t="shared" si="12"/>
        <v>0.25507794681907214</v>
      </c>
      <c r="T62" s="9">
        <f t="shared" si="8"/>
        <v>0.96897370670692384</v>
      </c>
      <c r="U62" s="33">
        <f t="shared" si="9"/>
        <v>-3.08</v>
      </c>
      <c r="V62" s="33">
        <f t="shared" si="10"/>
        <v>-10.6</v>
      </c>
      <c r="W62" s="11" t="e">
        <f>D62*#REF!*Q62/100</f>
        <v>#REF!</v>
      </c>
      <c r="X62" s="11" t="e">
        <f>+#REF!*#REF!</f>
        <v>#REF!</v>
      </c>
      <c r="Y62" s="116" t="e">
        <f t="shared" si="13"/>
        <v>#REF!</v>
      </c>
      <c r="Z62" s="41">
        <v>587.9</v>
      </c>
      <c r="AA62" s="41"/>
      <c r="AB62" s="11" t="e">
        <f>#REF!+#REF!+#REF!+#REF!+#REF!+#REF!+Z62</f>
        <v>#REF!</v>
      </c>
      <c r="AC62" s="13">
        <v>175069.14</v>
      </c>
      <c r="AD62" s="17" t="e">
        <f t="shared" si="14"/>
        <v>#REF!</v>
      </c>
      <c r="AE62" s="83"/>
    </row>
    <row r="63" spans="1:31" ht="15.6" hidden="1" x14ac:dyDescent="0.3">
      <c r="A63" s="7" t="s">
        <v>82</v>
      </c>
      <c r="B63" s="7"/>
      <c r="C63" s="7"/>
      <c r="D63" s="2">
        <v>129</v>
      </c>
      <c r="E63" s="2"/>
      <c r="F63" s="2">
        <v>6154.8</v>
      </c>
      <c r="G63" s="2">
        <v>17064.599999999999</v>
      </c>
      <c r="H63" s="2">
        <v>27557.4</v>
      </c>
      <c r="I63" s="87">
        <v>7.1779999999999999</v>
      </c>
      <c r="J63" s="10">
        <v>1.792</v>
      </c>
      <c r="K63" s="10">
        <v>3.73</v>
      </c>
      <c r="L63" s="11" t="e">
        <f>I63*#REF!</f>
        <v>#REF!</v>
      </c>
      <c r="M63" s="11" t="e">
        <f>J63*#REF!</f>
        <v>#REF!</v>
      </c>
      <c r="N63" s="11" t="e">
        <f>K63*#REF!</f>
        <v>#REF!</v>
      </c>
      <c r="O63" s="23">
        <v>207.8</v>
      </c>
      <c r="P63" s="23"/>
      <c r="Q63" s="11" t="e">
        <f>O63*#REF!</f>
        <v>#REF!</v>
      </c>
      <c r="R63" s="2">
        <v>12868.2</v>
      </c>
      <c r="S63" s="21">
        <f t="shared" si="12"/>
        <v>0.25342676182823654</v>
      </c>
      <c r="T63" s="9">
        <f t="shared" si="8"/>
        <v>0.96935587404317225</v>
      </c>
      <c r="U63" s="33">
        <f t="shared" si="9"/>
        <v>-3.11</v>
      </c>
      <c r="V63" s="33">
        <f t="shared" si="10"/>
        <v>-10.7</v>
      </c>
      <c r="W63" s="11" t="e">
        <f>D63*#REF!*Q63/100</f>
        <v>#REF!</v>
      </c>
      <c r="X63" s="11" t="e">
        <f>+#REF!*#REF!</f>
        <v>#REF!</v>
      </c>
      <c r="Y63" s="116" t="e">
        <f t="shared" si="13"/>
        <v>#REF!</v>
      </c>
      <c r="Z63" s="41">
        <v>587.9</v>
      </c>
      <c r="AA63" s="41"/>
      <c r="AB63" s="11" t="e">
        <f>#REF!+#REF!+#REF!+#REF!+#REF!+#REF!+Z63</f>
        <v>#REF!</v>
      </c>
      <c r="AC63" s="13">
        <v>200679.88</v>
      </c>
      <c r="AD63" s="17" t="e">
        <f t="shared" si="14"/>
        <v>#REF!</v>
      </c>
      <c r="AE63" s="83"/>
    </row>
    <row r="64" spans="1:31" ht="15.6" hidden="1" x14ac:dyDescent="0.3">
      <c r="A64" s="7" t="s">
        <v>83</v>
      </c>
      <c r="B64" s="7"/>
      <c r="C64" s="7"/>
      <c r="D64" s="2">
        <v>127.2</v>
      </c>
      <c r="E64" s="2"/>
      <c r="F64" s="2">
        <v>6249</v>
      </c>
      <c r="G64" s="2">
        <v>16221.6</v>
      </c>
      <c r="H64" s="2">
        <v>24524.400000000001</v>
      </c>
      <c r="I64" s="87">
        <v>7.8460000000000001</v>
      </c>
      <c r="J64" s="10">
        <v>1.9590000000000001</v>
      </c>
      <c r="K64" s="10">
        <v>4.077</v>
      </c>
      <c r="L64" s="11" t="e">
        <f>I64*#REF!</f>
        <v>#REF!</v>
      </c>
      <c r="M64" s="11" t="e">
        <f>J64*#REF!</f>
        <v>#REF!</v>
      </c>
      <c r="N64" s="11" t="e">
        <f>K64*#REF!</f>
        <v>#REF!</v>
      </c>
      <c r="O64" s="23">
        <v>239</v>
      </c>
      <c r="P64" s="23"/>
      <c r="Q64" s="11" t="e">
        <f>O64*#REF!</f>
        <v>#REF!</v>
      </c>
      <c r="R64" s="2">
        <v>12167.4</v>
      </c>
      <c r="S64" s="21">
        <f t="shared" si="12"/>
        <v>0.25890839451005426</v>
      </c>
      <c r="T64" s="9">
        <f t="shared" si="8"/>
        <v>0.96807936084308843</v>
      </c>
      <c r="U64" s="33">
        <f t="shared" si="9"/>
        <v>-3.01</v>
      </c>
      <c r="V64" s="33">
        <f t="shared" si="10"/>
        <v>-10.36</v>
      </c>
      <c r="W64" s="11" t="e">
        <f>D64*#REF!*Q64/100</f>
        <v>#REF!</v>
      </c>
      <c r="X64" s="11" t="e">
        <f>+#REF!*#REF!</f>
        <v>#REF!</v>
      </c>
      <c r="Y64" s="116" t="e">
        <f t="shared" si="13"/>
        <v>#REF!</v>
      </c>
      <c r="Z64" s="41">
        <v>649.6</v>
      </c>
      <c r="AA64" s="41"/>
      <c r="AB64" s="11" t="e">
        <f>#REF!+#REF!+#REF!+#REF!+#REF!+#REF!+Z64</f>
        <v>#REF!</v>
      </c>
      <c r="AC64" s="13">
        <v>207197.83</v>
      </c>
      <c r="AD64" s="17" t="e">
        <f t="shared" si="14"/>
        <v>#REF!</v>
      </c>
      <c r="AE64" s="83"/>
    </row>
    <row r="65" spans="1:31" ht="15.6" hidden="1" x14ac:dyDescent="0.3">
      <c r="A65" s="7" t="s">
        <v>84</v>
      </c>
      <c r="B65" s="7"/>
      <c r="C65" s="7"/>
      <c r="D65" s="2">
        <v>132</v>
      </c>
      <c r="E65" s="2"/>
      <c r="F65" s="2">
        <v>8287.7999999999993</v>
      </c>
      <c r="G65" s="2">
        <v>19947</v>
      </c>
      <c r="H65" s="2">
        <v>30831.599999999999</v>
      </c>
      <c r="I65" s="87">
        <v>7.8460000000000001</v>
      </c>
      <c r="J65" s="10">
        <v>1.9590000000000001</v>
      </c>
      <c r="K65" s="10">
        <v>4.077</v>
      </c>
      <c r="L65" s="11" t="e">
        <f>I65*#REF!</f>
        <v>#REF!</v>
      </c>
      <c r="M65" s="11" t="e">
        <f>J65*#REF!</f>
        <v>#REF!</v>
      </c>
      <c r="N65" s="11" t="e">
        <f>K65*#REF!</f>
        <v>#REF!</v>
      </c>
      <c r="O65" s="23">
        <v>239</v>
      </c>
      <c r="P65" s="23"/>
      <c r="Q65" s="11" t="e">
        <f>O65*#REF!</f>
        <v>#REF!</v>
      </c>
      <c r="R65" s="2">
        <v>11059.8</v>
      </c>
      <c r="S65" s="21">
        <f t="shared" si="12"/>
        <v>0.18724350900004064</v>
      </c>
      <c r="T65" s="9">
        <f t="shared" si="8"/>
        <v>0.98291782189040822</v>
      </c>
      <c r="U65" s="33">
        <f t="shared" si="9"/>
        <v>-4.3</v>
      </c>
      <c r="V65" s="33">
        <f t="shared" si="10"/>
        <v>-14.8</v>
      </c>
      <c r="W65" s="11" t="e">
        <f>D65*#REF!*Q65/100</f>
        <v>#REF!</v>
      </c>
      <c r="X65" s="11" t="e">
        <f>+#REF!*#REF!</f>
        <v>#REF!</v>
      </c>
      <c r="Y65" s="116" t="e">
        <f t="shared" si="13"/>
        <v>#REF!</v>
      </c>
      <c r="Z65" s="41">
        <v>649.6</v>
      </c>
      <c r="AA65" s="41"/>
      <c r="AB65" s="11" t="e">
        <f>#REF!+#REF!+#REF!+#REF!+#REF!+#REF!+Z65</f>
        <v>#REF!</v>
      </c>
      <c r="AC65" s="13">
        <v>254514.06</v>
      </c>
      <c r="AD65" s="17" t="e">
        <f t="shared" si="14"/>
        <v>#REF!</v>
      </c>
      <c r="AE65" s="83"/>
    </row>
    <row r="66" spans="1:31" ht="15.6" hidden="1" x14ac:dyDescent="0.3">
      <c r="A66" s="7" t="s">
        <v>85</v>
      </c>
      <c r="B66" s="7"/>
      <c r="C66" s="7"/>
      <c r="D66" s="2">
        <v>125</v>
      </c>
      <c r="E66" s="2"/>
      <c r="F66" s="2">
        <v>6104.4</v>
      </c>
      <c r="G66" s="2">
        <v>17026.2</v>
      </c>
      <c r="H66" s="2">
        <v>24337.200000000001</v>
      </c>
      <c r="I66" s="87">
        <v>7.8460000000000001</v>
      </c>
      <c r="J66" s="10">
        <v>1.9590000000000001</v>
      </c>
      <c r="K66" s="10">
        <v>4.077</v>
      </c>
      <c r="L66" s="11" t="e">
        <f>I66*#REF!</f>
        <v>#REF!</v>
      </c>
      <c r="M66" s="11" t="e">
        <f>J66*#REF!</f>
        <v>#REF!</v>
      </c>
      <c r="N66" s="11" t="e">
        <f>K66*#REF!</f>
        <v>#REF!</v>
      </c>
      <c r="O66" s="23">
        <v>239</v>
      </c>
      <c r="P66" s="23"/>
      <c r="Q66" s="11" t="e">
        <f>O66*#REF!</f>
        <v>#REF!</v>
      </c>
      <c r="R66" s="2">
        <v>11330.4</v>
      </c>
      <c r="S66" s="21">
        <f t="shared" si="12"/>
        <v>0.23869654797568032</v>
      </c>
      <c r="T66" s="9">
        <f t="shared" si="8"/>
        <v>0.97267427125976269</v>
      </c>
      <c r="U66" s="33">
        <f t="shared" si="9"/>
        <v>-3.37</v>
      </c>
      <c r="V66" s="33">
        <f t="shared" si="10"/>
        <v>-11.61</v>
      </c>
      <c r="W66" s="11" t="e">
        <f>D66*#REF!*Q66/100</f>
        <v>#REF!</v>
      </c>
      <c r="X66" s="11" t="e">
        <f>+#REF!*#REF!</f>
        <v>#REF!</v>
      </c>
      <c r="Y66" s="116" t="e">
        <f t="shared" si="13"/>
        <v>#REF!</v>
      </c>
      <c r="Z66" s="41">
        <v>649.6</v>
      </c>
      <c r="AA66" s="41"/>
      <c r="AB66" s="11" t="e">
        <f>#REF!+#REF!+#REF!+#REF!+#REF!+#REF!+Z66</f>
        <v>#REF!</v>
      </c>
      <c r="AC66" s="13">
        <v>205915.45</v>
      </c>
      <c r="AD66" s="17" t="e">
        <f t="shared" si="14"/>
        <v>#REF!</v>
      </c>
      <c r="AE66" s="83"/>
    </row>
    <row r="67" spans="1:31" ht="15.6" hidden="1" x14ac:dyDescent="0.3">
      <c r="A67" s="36" t="s">
        <v>86</v>
      </c>
      <c r="B67" s="36"/>
      <c r="C67" s="36"/>
      <c r="D67" s="2">
        <v>124.8</v>
      </c>
      <c r="E67" s="2"/>
      <c r="F67" s="2">
        <v>4425</v>
      </c>
      <c r="G67" s="2">
        <v>17283</v>
      </c>
      <c r="H67" s="2">
        <v>22766.400000000001</v>
      </c>
      <c r="I67" s="87">
        <v>7.8460000000000001</v>
      </c>
      <c r="J67" s="10">
        <v>1.9590000000000001</v>
      </c>
      <c r="K67" s="10">
        <v>4.077</v>
      </c>
      <c r="L67" s="11" t="e">
        <f>I67*#REF!</f>
        <v>#REF!</v>
      </c>
      <c r="M67" s="11" t="e">
        <f>J67*#REF!</f>
        <v>#REF!</v>
      </c>
      <c r="N67" s="11" t="e">
        <f>K67*#REF!</f>
        <v>#REF!</v>
      </c>
      <c r="O67" s="23">
        <v>239</v>
      </c>
      <c r="P67" s="23"/>
      <c r="Q67" s="11" t="e">
        <f>O67*#REF!</f>
        <v>#REF!</v>
      </c>
      <c r="R67" s="2">
        <v>13156.8</v>
      </c>
      <c r="S67" s="21">
        <f t="shared" si="12"/>
        <v>0.29582861151583828</v>
      </c>
      <c r="T67" s="9">
        <f t="shared" si="8"/>
        <v>0.95892018047936589</v>
      </c>
      <c r="U67" s="33">
        <f t="shared" si="9"/>
        <v>-2.34</v>
      </c>
      <c r="V67" s="33">
        <f t="shared" si="10"/>
        <v>-8.07</v>
      </c>
      <c r="W67" s="11" t="e">
        <f>D67*#REF!*Q67/100</f>
        <v>#REF!</v>
      </c>
      <c r="X67" s="11" t="e">
        <f>+#REF!*#REF!</f>
        <v>#REF!</v>
      </c>
      <c r="Y67" s="116" t="e">
        <f t="shared" si="13"/>
        <v>#REF!</v>
      </c>
      <c r="Z67" s="41">
        <v>649.6</v>
      </c>
      <c r="AA67" s="41"/>
      <c r="AB67" s="11" t="e">
        <f>#REF!+#REF!+#REF!+#REF!+#REF!+#REF!+Z67</f>
        <v>#REF!</v>
      </c>
      <c r="AC67" s="13">
        <v>188678.69</v>
      </c>
      <c r="AD67" s="17" t="e">
        <f t="shared" si="14"/>
        <v>#REF!</v>
      </c>
      <c r="AE67" s="83"/>
    </row>
    <row r="68" spans="1:31" ht="15.6" hidden="1" x14ac:dyDescent="0.3">
      <c r="A68" s="7" t="s">
        <v>87</v>
      </c>
      <c r="B68" s="7"/>
      <c r="C68" s="7"/>
      <c r="D68" s="2">
        <v>129</v>
      </c>
      <c r="E68" s="2"/>
      <c r="F68" s="2">
        <v>6301.2</v>
      </c>
      <c r="G68" s="2">
        <v>18682.2</v>
      </c>
      <c r="H68" s="2">
        <v>27431.4</v>
      </c>
      <c r="I68" s="87">
        <v>7.8460000000000001</v>
      </c>
      <c r="J68" s="10">
        <v>1.9590000000000001</v>
      </c>
      <c r="K68" s="10">
        <v>4.077</v>
      </c>
      <c r="L68" s="11" t="e">
        <f>I68*#REF!</f>
        <v>#REF!</v>
      </c>
      <c r="M68" s="11" t="e">
        <f>J68*#REF!</f>
        <v>#REF!</v>
      </c>
      <c r="N68" s="11" t="e">
        <f>K68*#REF!</f>
        <v>#REF!</v>
      </c>
      <c r="O68" s="23">
        <v>239</v>
      </c>
      <c r="P68" s="23"/>
      <c r="Q68" s="11" t="e">
        <f>O68*#REF!</f>
        <v>#REF!</v>
      </c>
      <c r="R68" s="2">
        <v>11672.4</v>
      </c>
      <c r="S68" s="21">
        <f t="shared" si="12"/>
        <v>0.2226928272167403</v>
      </c>
      <c r="T68" s="9">
        <f t="shared" si="8"/>
        <v>0.97608968735482882</v>
      </c>
      <c r="U68" s="33">
        <f t="shared" si="9"/>
        <v>-3.66</v>
      </c>
      <c r="V68" s="33">
        <f t="shared" si="10"/>
        <v>-12.61</v>
      </c>
      <c r="W68" s="11" t="e">
        <f>D68*#REF!*Q68/100</f>
        <v>#REF!</v>
      </c>
      <c r="X68" s="11" t="e">
        <f>+#REF!*#REF!</f>
        <v>#REF!</v>
      </c>
      <c r="Y68" s="116" t="e">
        <f t="shared" si="13"/>
        <v>#REF!</v>
      </c>
      <c r="Z68" s="41">
        <v>649.6</v>
      </c>
      <c r="AA68" s="41"/>
      <c r="AB68" s="11" t="e">
        <f>#REF!+#REF!+#REF!+#REF!+#REF!+#REF!+Z68</f>
        <v>#REF!</v>
      </c>
      <c r="AC68" s="13">
        <v>223638.98</v>
      </c>
      <c r="AD68" s="17" t="e">
        <f t="shared" si="14"/>
        <v>#REF!</v>
      </c>
      <c r="AE68" s="83"/>
    </row>
    <row r="69" spans="1:31" ht="15.6" hidden="1" x14ac:dyDescent="0.3">
      <c r="A69" s="7" t="s">
        <v>88</v>
      </c>
      <c r="B69" s="7"/>
      <c r="C69" s="7"/>
      <c r="D69" s="2">
        <v>123.6</v>
      </c>
      <c r="E69" s="2"/>
      <c r="F69" s="2">
        <v>5699.4</v>
      </c>
      <c r="G69" s="2">
        <v>17180.400000000001</v>
      </c>
      <c r="H69" s="2">
        <v>22737.599999999999</v>
      </c>
      <c r="I69" s="87">
        <v>7.8460000000000001</v>
      </c>
      <c r="J69" s="10">
        <v>1.9590000000000001</v>
      </c>
      <c r="K69" s="10">
        <v>4.077</v>
      </c>
      <c r="L69" s="11" t="e">
        <f>I69*#REF!</f>
        <v>#REF!</v>
      </c>
      <c r="M69" s="11" t="e">
        <f>J69*#REF!</f>
        <v>#REF!</v>
      </c>
      <c r="N69" s="11" t="e">
        <f>K69*#REF!</f>
        <v>#REF!</v>
      </c>
      <c r="O69" s="23">
        <v>239</v>
      </c>
      <c r="P69" s="23"/>
      <c r="Q69" s="11" t="e">
        <f>O69*#REF!</f>
        <v>#REF!</v>
      </c>
      <c r="R69" s="2">
        <v>11206.2</v>
      </c>
      <c r="S69" s="21">
        <f t="shared" si="12"/>
        <v>0.24565626274184851</v>
      </c>
      <c r="T69" s="9">
        <f t="shared" si="8"/>
        <v>0.97112692230577458</v>
      </c>
      <c r="U69" s="33">
        <f t="shared" si="9"/>
        <v>-3.25</v>
      </c>
      <c r="V69" s="33">
        <f t="shared" si="10"/>
        <v>-11.18</v>
      </c>
      <c r="W69" s="11" t="e">
        <f>D69*#REF!*Q69/100</f>
        <v>#REF!</v>
      </c>
      <c r="X69" s="11" t="e">
        <f>+#REF!*#REF!</f>
        <v>#REF!</v>
      </c>
      <c r="Y69" s="116" t="e">
        <f t="shared" si="13"/>
        <v>#REF!</v>
      </c>
      <c r="Z69" s="41">
        <v>649.6</v>
      </c>
      <c r="AA69" s="41"/>
      <c r="AB69" s="11" t="e">
        <f>#REF!+#REF!+#REF!+#REF!+#REF!+#REF!+Z69</f>
        <v>#REF!</v>
      </c>
      <c r="AC69" s="13">
        <v>196822.75</v>
      </c>
      <c r="AD69" s="17" t="e">
        <f t="shared" si="14"/>
        <v>#REF!</v>
      </c>
      <c r="AE69" s="83"/>
    </row>
    <row r="70" spans="1:31" ht="15.6" hidden="1" x14ac:dyDescent="0.3">
      <c r="A70" s="7" t="s">
        <v>89</v>
      </c>
      <c r="B70" s="7"/>
      <c r="C70" s="7"/>
      <c r="D70" s="2">
        <v>133.19999999999999</v>
      </c>
      <c r="E70" s="2"/>
      <c r="F70" s="2">
        <v>7884.6</v>
      </c>
      <c r="G70" s="2">
        <v>21044.400000000001</v>
      </c>
      <c r="H70" s="2">
        <v>31055.4</v>
      </c>
      <c r="I70" s="87">
        <v>7.8460000000000001</v>
      </c>
      <c r="J70" s="10">
        <v>1.9590000000000001</v>
      </c>
      <c r="K70" s="10">
        <v>4.077</v>
      </c>
      <c r="L70" s="11" t="e">
        <f>I70*#REF!</f>
        <v>#REF!</v>
      </c>
      <c r="M70" s="11" t="e">
        <f>J70*#REF!</f>
        <v>#REF!</v>
      </c>
      <c r="N70" s="11" t="e">
        <f>K70*#REF!</f>
        <v>#REF!</v>
      </c>
      <c r="O70" s="23">
        <v>239</v>
      </c>
      <c r="P70" s="23"/>
      <c r="Q70" s="11" t="e">
        <f>O70*#REF!</f>
        <v>#REF!</v>
      </c>
      <c r="R70" s="2">
        <v>12117.6</v>
      </c>
      <c r="S70" s="21">
        <f t="shared" ref="S70:S80" si="15">R70/(F70+G70+H70)</f>
        <v>0.20201252325604657</v>
      </c>
      <c r="T70" s="9">
        <f t="shared" si="8"/>
        <v>0.9801994807013763</v>
      </c>
      <c r="U70" s="33">
        <f t="shared" si="9"/>
        <v>-4.03</v>
      </c>
      <c r="V70" s="33">
        <f t="shared" si="10"/>
        <v>-13.89</v>
      </c>
      <c r="W70" s="11" t="e">
        <f>D70*#REF!*Q70/100</f>
        <v>#REF!</v>
      </c>
      <c r="X70" s="11" t="e">
        <f>+#REF!*#REF!</f>
        <v>#REF!</v>
      </c>
      <c r="Y70" s="116" t="e">
        <f t="shared" ref="Y70:Y72" si="16">+X70*E70/100</f>
        <v>#REF!</v>
      </c>
      <c r="Z70" s="41">
        <v>649.6</v>
      </c>
      <c r="AA70" s="41"/>
      <c r="AB70" s="11" t="e">
        <f>#REF!+#REF!+#REF!+#REF!+#REF!+#REF!+Z70</f>
        <v>#REF!</v>
      </c>
      <c r="AC70" s="13">
        <v>255249.91</v>
      </c>
      <c r="AD70" s="17" t="e">
        <f t="shared" si="14"/>
        <v>#REF!</v>
      </c>
      <c r="AE70" s="83"/>
    </row>
    <row r="71" spans="1:31" ht="15.6" hidden="1" x14ac:dyDescent="0.3">
      <c r="A71" s="36" t="s">
        <v>90</v>
      </c>
      <c r="B71" s="36"/>
      <c r="C71" s="36"/>
      <c r="D71" s="2">
        <v>135.6</v>
      </c>
      <c r="E71" s="2"/>
      <c r="F71" s="2">
        <v>8006.4</v>
      </c>
      <c r="G71" s="2">
        <v>19186.2</v>
      </c>
      <c r="H71" s="2">
        <v>30172.2</v>
      </c>
      <c r="I71" s="87">
        <v>7.8460000000000001</v>
      </c>
      <c r="J71" s="10">
        <v>1.9590000000000001</v>
      </c>
      <c r="K71" s="10">
        <v>4.077</v>
      </c>
      <c r="L71" s="11" t="e">
        <f>I71*#REF!</f>
        <v>#REF!</v>
      </c>
      <c r="M71" s="11" t="e">
        <f>J71*#REF!</f>
        <v>#REF!</v>
      </c>
      <c r="N71" s="11" t="e">
        <f>K71*#REF!</f>
        <v>#REF!</v>
      </c>
      <c r="O71" s="23">
        <v>239</v>
      </c>
      <c r="P71" s="23"/>
      <c r="Q71" s="11" t="e">
        <f>O71*#REF!</f>
        <v>#REF!</v>
      </c>
      <c r="R71" s="2">
        <v>12142.8</v>
      </c>
      <c r="S71" s="21">
        <f t="shared" si="15"/>
        <v>0.21167684712576351</v>
      </c>
      <c r="T71" s="9">
        <f t="shared" si="8"/>
        <v>0.97832228192704329</v>
      </c>
      <c r="U71" s="33">
        <f t="shared" si="9"/>
        <v>-3.86</v>
      </c>
      <c r="V71" s="33">
        <f t="shared" si="10"/>
        <v>-13.29</v>
      </c>
      <c r="W71" s="11" t="e">
        <f>D71*#REF!*Q71/100</f>
        <v>#REF!</v>
      </c>
      <c r="X71" s="11" t="e">
        <f>+#REF!*#REF!</f>
        <v>#REF!</v>
      </c>
      <c r="Y71" s="116" t="e">
        <f t="shared" si="16"/>
        <v>#REF!</v>
      </c>
      <c r="Z71" s="41">
        <v>649.6</v>
      </c>
      <c r="AA71" s="41"/>
      <c r="AB71" s="11" t="e">
        <f>#REF!+#REF!+#REF!+#REF!+#REF!+#REF!+Z71</f>
        <v>#REF!</v>
      </c>
      <c r="AC71" s="13">
        <v>249721.18</v>
      </c>
      <c r="AD71" s="17" t="e">
        <f t="shared" si="14"/>
        <v>#REF!</v>
      </c>
      <c r="AE71" s="83"/>
    </row>
    <row r="72" spans="1:31" ht="15.6" hidden="1" x14ac:dyDescent="0.3">
      <c r="A72" s="7" t="s">
        <v>91</v>
      </c>
      <c r="B72" s="7"/>
      <c r="C72" s="7"/>
      <c r="D72" s="2">
        <v>133.19999999999999</v>
      </c>
      <c r="E72" s="2"/>
      <c r="F72" s="2">
        <v>7144.2</v>
      </c>
      <c r="G72" s="2">
        <v>18541.8</v>
      </c>
      <c r="H72" s="2">
        <v>27112.2</v>
      </c>
      <c r="I72" s="87">
        <v>7.8460000000000001</v>
      </c>
      <c r="J72" s="10">
        <v>1.9590000000000001</v>
      </c>
      <c r="K72" s="10">
        <v>4.077</v>
      </c>
      <c r="L72" s="11" t="e">
        <f>I72*#REF!</f>
        <v>#REF!</v>
      </c>
      <c r="M72" s="11" t="e">
        <f>J72*#REF!</f>
        <v>#REF!</v>
      </c>
      <c r="N72" s="11" t="e">
        <f>K72*#REF!</f>
        <v>#REF!</v>
      </c>
      <c r="O72" s="23">
        <v>239</v>
      </c>
      <c r="P72" s="23"/>
      <c r="Q72" s="11" t="e">
        <f>O72*#REF!</f>
        <v>#REF!</v>
      </c>
      <c r="R72" s="2">
        <v>12762.6</v>
      </c>
      <c r="S72" s="21">
        <f t="shared" si="15"/>
        <v>0.24172414968692116</v>
      </c>
      <c r="T72" s="9">
        <f t="shared" si="8"/>
        <v>0.97200570448001833</v>
      </c>
      <c r="U72" s="33">
        <f t="shared" si="9"/>
        <v>-3.32</v>
      </c>
      <c r="V72" s="33">
        <f t="shared" si="10"/>
        <v>-11.43</v>
      </c>
      <c r="W72" s="11" t="e">
        <f>D72*#REF!*Q72/100</f>
        <v>#REF!</v>
      </c>
      <c r="X72" s="11" t="e">
        <f>+#REF!*#REF!</f>
        <v>#REF!</v>
      </c>
      <c r="Y72" s="116" t="e">
        <f t="shared" si="16"/>
        <v>#REF!</v>
      </c>
      <c r="Z72" s="41">
        <v>649.6</v>
      </c>
      <c r="AA72" s="41"/>
      <c r="AB72" s="11" t="e">
        <f>#REF!+#REF!+#REF!+#REF!+#REF!+#REF!+Z72</f>
        <v>#REF!</v>
      </c>
      <c r="AC72" s="13">
        <v>229876.93</v>
      </c>
      <c r="AD72" s="17" t="e">
        <f t="shared" si="14"/>
        <v>#REF!</v>
      </c>
      <c r="AE72" s="83"/>
    </row>
    <row r="73" spans="1:31" ht="15.6" x14ac:dyDescent="0.3">
      <c r="A73" s="7" t="s">
        <v>92</v>
      </c>
      <c r="B73" s="7">
        <v>175</v>
      </c>
      <c r="C73" s="7">
        <v>315</v>
      </c>
      <c r="D73" s="2">
        <v>145.80000000000001</v>
      </c>
      <c r="E73" s="2">
        <v>148.80000000000001</v>
      </c>
      <c r="F73" s="2">
        <v>7636.2</v>
      </c>
      <c r="G73" s="2">
        <v>20883.599999999999</v>
      </c>
      <c r="H73" s="2">
        <v>29021.200000000001</v>
      </c>
      <c r="I73" s="87">
        <v>7.5650000000000004</v>
      </c>
      <c r="J73" s="10">
        <v>2.1579999999999999</v>
      </c>
      <c r="K73" s="10">
        <v>4.4909999999999997</v>
      </c>
      <c r="L73" s="11">
        <f t="shared" ref="L73:L80" si="17">+I73*F73</f>
        <v>57767.853000000003</v>
      </c>
      <c r="M73" s="11">
        <f t="shared" ref="M73:M80" si="18">+J73*G73</f>
        <v>45066.808799999992</v>
      </c>
      <c r="N73" s="11">
        <f t="shared" ref="N73:N80" si="19">+H73*K73</f>
        <v>130334.2092</v>
      </c>
      <c r="O73" s="23">
        <v>297</v>
      </c>
      <c r="P73" s="23">
        <v>12</v>
      </c>
      <c r="Q73" s="11">
        <f>+O73*B73+P73*C73</f>
        <v>55755</v>
      </c>
      <c r="R73" s="2">
        <v>12720</v>
      </c>
      <c r="S73" s="21">
        <f t="shared" si="15"/>
        <v>0.22105976607983871</v>
      </c>
      <c r="T73" s="9">
        <f t="shared" ref="T73:T80" si="20">COS(ATAN(S73))</f>
        <v>0.97642682518357005</v>
      </c>
      <c r="U73" s="33">
        <f t="shared" ref="U73:U80" si="21">ROUND(18*(S73-0.426),2)</f>
        <v>-3.69</v>
      </c>
      <c r="V73" s="33">
        <f t="shared" ref="V73:V80" si="22">ROUND(62*(S73-0.426),2)</f>
        <v>-12.71</v>
      </c>
      <c r="W73" s="11">
        <f>+U73*L73/100</f>
        <v>-2131.6337757000001</v>
      </c>
      <c r="X73" s="11">
        <f>+V73*O73*D73/100</f>
        <v>-5503.7604600000013</v>
      </c>
      <c r="Y73" s="116">
        <f>+V73*P73*E73/100</f>
        <v>-226.94976000000003</v>
      </c>
      <c r="Z73" s="41">
        <v>784.4</v>
      </c>
      <c r="AA73" s="41">
        <v>-23</v>
      </c>
      <c r="AB73" s="11">
        <f>+Z73+Q73+L73+M73+N73+W73+X73+Y73+AA73</f>
        <v>281822.9270043</v>
      </c>
      <c r="AC73" s="13">
        <v>281823.83</v>
      </c>
      <c r="AD73" s="17">
        <f t="shared" ref="AD73:AD80" si="23">AB73-AC73</f>
        <v>-0.90299570001661777</v>
      </c>
      <c r="AE73" s="83"/>
    </row>
    <row r="74" spans="1:31" ht="15.6" x14ac:dyDescent="0.3">
      <c r="A74" s="7"/>
      <c r="B74" s="7"/>
      <c r="C74" s="7"/>
      <c r="D74" s="2"/>
      <c r="E74" s="2"/>
      <c r="F74" s="2"/>
      <c r="G74" s="2"/>
      <c r="H74" s="2"/>
      <c r="I74" s="87">
        <v>7.5650000000000004</v>
      </c>
      <c r="J74" s="10">
        <v>2.1579999999999999</v>
      </c>
      <c r="K74" s="10">
        <v>4.4909999999999997</v>
      </c>
      <c r="L74" s="11">
        <f t="shared" si="17"/>
        <v>0</v>
      </c>
      <c r="M74" s="11">
        <f t="shared" si="18"/>
        <v>0</v>
      </c>
      <c r="N74" s="11">
        <f t="shared" si="19"/>
        <v>0</v>
      </c>
      <c r="O74" s="23">
        <v>297</v>
      </c>
      <c r="P74" s="23"/>
      <c r="Q74" s="11" t="e">
        <f>O74*#REF!</f>
        <v>#REF!</v>
      </c>
      <c r="R74" s="2"/>
      <c r="S74" s="21" t="e">
        <f t="shared" si="15"/>
        <v>#DIV/0!</v>
      </c>
      <c r="T74" s="9" t="e">
        <f t="shared" si="20"/>
        <v>#DIV/0!</v>
      </c>
      <c r="U74" s="33" t="e">
        <f t="shared" si="21"/>
        <v>#DIV/0!</v>
      </c>
      <c r="V74" s="33" t="e">
        <f t="shared" si="22"/>
        <v>#DIV/0!</v>
      </c>
      <c r="W74" s="11" t="e">
        <f>D74*#REF!*Q74/100</f>
        <v>#REF!</v>
      </c>
      <c r="X74" s="11" t="e">
        <f>+#REF!*#REF!</f>
        <v>#REF!</v>
      </c>
      <c r="Y74" s="116" t="e">
        <f t="shared" ref="Y74:Y80" si="24">+X74*E74/100</f>
        <v>#REF!</v>
      </c>
      <c r="Z74" s="41"/>
      <c r="AA74" s="41"/>
      <c r="AB74" s="11" t="e">
        <f>#REF!+#REF!+#REF!+#REF!+#REF!+#REF!+Z74</f>
        <v>#REF!</v>
      </c>
      <c r="AC74" s="13"/>
      <c r="AD74" s="17" t="e">
        <f t="shared" si="23"/>
        <v>#REF!</v>
      </c>
      <c r="AE74" s="83"/>
    </row>
    <row r="75" spans="1:31" ht="15.6" x14ac:dyDescent="0.3">
      <c r="A75" s="7"/>
      <c r="B75" s="7"/>
      <c r="C75" s="7"/>
      <c r="D75" s="2"/>
      <c r="E75" s="2"/>
      <c r="F75" s="2"/>
      <c r="G75" s="2"/>
      <c r="H75" s="2"/>
      <c r="I75" s="87">
        <v>7.5650000000000004</v>
      </c>
      <c r="J75" s="10">
        <v>2.1579999999999999</v>
      </c>
      <c r="K75" s="10">
        <v>4.4909999999999997</v>
      </c>
      <c r="L75" s="11">
        <f t="shared" si="17"/>
        <v>0</v>
      </c>
      <c r="M75" s="11">
        <f t="shared" si="18"/>
        <v>0</v>
      </c>
      <c r="N75" s="11">
        <f t="shared" si="19"/>
        <v>0</v>
      </c>
      <c r="O75" s="23">
        <v>297</v>
      </c>
      <c r="P75" s="23"/>
      <c r="Q75" s="11" t="e">
        <f>O75*#REF!</f>
        <v>#REF!</v>
      </c>
      <c r="R75" s="2"/>
      <c r="S75" s="21" t="e">
        <f t="shared" si="15"/>
        <v>#DIV/0!</v>
      </c>
      <c r="T75" s="9" t="e">
        <f t="shared" si="20"/>
        <v>#DIV/0!</v>
      </c>
      <c r="U75" s="33" t="e">
        <f t="shared" si="21"/>
        <v>#DIV/0!</v>
      </c>
      <c r="V75" s="33" t="e">
        <f t="shared" si="22"/>
        <v>#DIV/0!</v>
      </c>
      <c r="W75" s="11" t="e">
        <f>D75*#REF!*Q75/100</f>
        <v>#REF!</v>
      </c>
      <c r="X75" s="11" t="e">
        <f>+#REF!*#REF!</f>
        <v>#REF!</v>
      </c>
      <c r="Y75" s="116" t="e">
        <f t="shared" si="24"/>
        <v>#REF!</v>
      </c>
      <c r="Z75" s="41"/>
      <c r="AA75" s="41"/>
      <c r="AB75" s="11" t="e">
        <f>#REF!+#REF!+#REF!+#REF!+#REF!+#REF!+Z75</f>
        <v>#REF!</v>
      </c>
      <c r="AC75" s="13"/>
      <c r="AD75" s="17" t="e">
        <f t="shared" si="23"/>
        <v>#REF!</v>
      </c>
      <c r="AE75" s="83"/>
    </row>
    <row r="76" spans="1:31" ht="15.6" x14ac:dyDescent="0.3">
      <c r="A76" s="7"/>
      <c r="B76" s="7"/>
      <c r="C76" s="7"/>
      <c r="D76" s="2"/>
      <c r="E76" s="2"/>
      <c r="F76" s="2"/>
      <c r="G76" s="2"/>
      <c r="H76" s="2"/>
      <c r="I76" s="87">
        <v>7.5650000000000004</v>
      </c>
      <c r="J76" s="10">
        <v>2.1579999999999999</v>
      </c>
      <c r="K76" s="10">
        <v>4.4909999999999997</v>
      </c>
      <c r="L76" s="11">
        <f t="shared" si="17"/>
        <v>0</v>
      </c>
      <c r="M76" s="11">
        <f t="shared" si="18"/>
        <v>0</v>
      </c>
      <c r="N76" s="11">
        <f t="shared" si="19"/>
        <v>0</v>
      </c>
      <c r="O76" s="23">
        <v>297</v>
      </c>
      <c r="P76" s="23"/>
      <c r="Q76" s="11" t="e">
        <f>O76*#REF!</f>
        <v>#REF!</v>
      </c>
      <c r="R76" s="2"/>
      <c r="S76" s="21" t="e">
        <f t="shared" si="15"/>
        <v>#DIV/0!</v>
      </c>
      <c r="T76" s="9" t="e">
        <f t="shared" si="20"/>
        <v>#DIV/0!</v>
      </c>
      <c r="U76" s="33" t="e">
        <f t="shared" si="21"/>
        <v>#DIV/0!</v>
      </c>
      <c r="V76" s="33" t="e">
        <f t="shared" si="22"/>
        <v>#DIV/0!</v>
      </c>
      <c r="W76" s="11" t="e">
        <f>D76*#REF!*Q76/100</f>
        <v>#REF!</v>
      </c>
      <c r="X76" s="11" t="e">
        <f>+#REF!*#REF!</f>
        <v>#REF!</v>
      </c>
      <c r="Y76" s="116" t="e">
        <f t="shared" si="24"/>
        <v>#REF!</v>
      </c>
      <c r="Z76" s="41"/>
      <c r="AA76" s="41"/>
      <c r="AB76" s="11" t="e">
        <f>#REF!+#REF!+#REF!+#REF!+#REF!+#REF!+Z76</f>
        <v>#REF!</v>
      </c>
      <c r="AC76" s="13"/>
      <c r="AD76" s="17" t="e">
        <f t="shared" si="23"/>
        <v>#REF!</v>
      </c>
      <c r="AE76" s="83"/>
    </row>
    <row r="77" spans="1:31" ht="15.6" x14ac:dyDescent="0.3">
      <c r="A77" s="7"/>
      <c r="B77" s="7"/>
      <c r="C77" s="7"/>
      <c r="D77" s="2"/>
      <c r="E77" s="2"/>
      <c r="F77" s="2"/>
      <c r="G77" s="2"/>
      <c r="H77" s="2"/>
      <c r="I77" s="87">
        <v>7.5650000000000004</v>
      </c>
      <c r="J77" s="10">
        <v>2.1579999999999999</v>
      </c>
      <c r="K77" s="10">
        <v>4.4909999999999997</v>
      </c>
      <c r="L77" s="11">
        <f t="shared" si="17"/>
        <v>0</v>
      </c>
      <c r="M77" s="11">
        <f t="shared" si="18"/>
        <v>0</v>
      </c>
      <c r="N77" s="11">
        <f t="shared" si="19"/>
        <v>0</v>
      </c>
      <c r="O77" s="23">
        <v>297</v>
      </c>
      <c r="P77" s="23"/>
      <c r="Q77" s="11" t="e">
        <f>O77*#REF!</f>
        <v>#REF!</v>
      </c>
      <c r="R77" s="2"/>
      <c r="S77" s="21" t="e">
        <f t="shared" si="15"/>
        <v>#DIV/0!</v>
      </c>
      <c r="T77" s="9" t="e">
        <f t="shared" si="20"/>
        <v>#DIV/0!</v>
      </c>
      <c r="U77" s="33" t="e">
        <f t="shared" si="21"/>
        <v>#DIV/0!</v>
      </c>
      <c r="V77" s="33" t="e">
        <f t="shared" si="22"/>
        <v>#DIV/0!</v>
      </c>
      <c r="W77" s="11" t="e">
        <f>D77*#REF!*Q77/100</f>
        <v>#REF!</v>
      </c>
      <c r="X77" s="11" t="e">
        <f>+#REF!*#REF!</f>
        <v>#REF!</v>
      </c>
      <c r="Y77" s="116" t="e">
        <f t="shared" si="24"/>
        <v>#REF!</v>
      </c>
      <c r="Z77" s="41"/>
      <c r="AA77" s="41"/>
      <c r="AB77" s="11" t="e">
        <f>#REF!+#REF!+#REF!+#REF!+#REF!+#REF!+Z77</f>
        <v>#REF!</v>
      </c>
      <c r="AC77" s="13"/>
      <c r="AD77" s="17" t="e">
        <f t="shared" si="23"/>
        <v>#REF!</v>
      </c>
      <c r="AE77" s="83"/>
    </row>
    <row r="78" spans="1:31" ht="15.6" x14ac:dyDescent="0.3">
      <c r="A78" s="7"/>
      <c r="B78" s="7"/>
      <c r="C78" s="7"/>
      <c r="D78" s="2"/>
      <c r="E78" s="2"/>
      <c r="F78" s="2"/>
      <c r="G78" s="2"/>
      <c r="H78" s="2"/>
      <c r="I78" s="87">
        <v>7.5650000000000004</v>
      </c>
      <c r="J78" s="10">
        <v>2.1579999999999999</v>
      </c>
      <c r="K78" s="10">
        <v>4.4909999999999997</v>
      </c>
      <c r="L78" s="11">
        <f t="shared" si="17"/>
        <v>0</v>
      </c>
      <c r="M78" s="11">
        <f t="shared" si="18"/>
        <v>0</v>
      </c>
      <c r="N78" s="11">
        <f t="shared" si="19"/>
        <v>0</v>
      </c>
      <c r="O78" s="23">
        <v>297</v>
      </c>
      <c r="P78" s="23"/>
      <c r="Q78" s="11" t="e">
        <f>O78*#REF!</f>
        <v>#REF!</v>
      </c>
      <c r="R78" s="2"/>
      <c r="S78" s="21" t="e">
        <f t="shared" si="15"/>
        <v>#DIV/0!</v>
      </c>
      <c r="T78" s="9" t="e">
        <f t="shared" si="20"/>
        <v>#DIV/0!</v>
      </c>
      <c r="U78" s="33" t="e">
        <f t="shared" si="21"/>
        <v>#DIV/0!</v>
      </c>
      <c r="V78" s="33" t="e">
        <f t="shared" si="22"/>
        <v>#DIV/0!</v>
      </c>
      <c r="W78" s="11" t="e">
        <f>D78*#REF!*Q78/100</f>
        <v>#REF!</v>
      </c>
      <c r="X78" s="11" t="e">
        <f>+#REF!*#REF!</f>
        <v>#REF!</v>
      </c>
      <c r="Y78" s="116" t="e">
        <f t="shared" si="24"/>
        <v>#REF!</v>
      </c>
      <c r="Z78" s="41"/>
      <c r="AA78" s="41"/>
      <c r="AB78" s="11" t="e">
        <f>#REF!+#REF!+#REF!+#REF!+#REF!+#REF!+Z78</f>
        <v>#REF!</v>
      </c>
      <c r="AC78" s="13"/>
      <c r="AD78" s="17" t="e">
        <f t="shared" si="23"/>
        <v>#REF!</v>
      </c>
      <c r="AE78" s="83"/>
    </row>
    <row r="79" spans="1:31" ht="15.6" x14ac:dyDescent="0.3">
      <c r="A79" s="7"/>
      <c r="B79" s="7"/>
      <c r="C79" s="7"/>
      <c r="D79" s="2"/>
      <c r="E79" s="2"/>
      <c r="F79" s="2"/>
      <c r="G79" s="2"/>
      <c r="H79" s="2"/>
      <c r="I79" s="87">
        <v>7.5650000000000004</v>
      </c>
      <c r="J79" s="10">
        <v>2.1579999999999999</v>
      </c>
      <c r="K79" s="10">
        <v>4.4909999999999997</v>
      </c>
      <c r="L79" s="11">
        <f t="shared" si="17"/>
        <v>0</v>
      </c>
      <c r="M79" s="11">
        <f t="shared" si="18"/>
        <v>0</v>
      </c>
      <c r="N79" s="11">
        <f t="shared" si="19"/>
        <v>0</v>
      </c>
      <c r="O79" s="23">
        <v>297</v>
      </c>
      <c r="P79" s="23"/>
      <c r="Q79" s="11" t="e">
        <f>O79*#REF!</f>
        <v>#REF!</v>
      </c>
      <c r="R79" s="2"/>
      <c r="S79" s="21" t="e">
        <f t="shared" si="15"/>
        <v>#DIV/0!</v>
      </c>
      <c r="T79" s="9" t="e">
        <f t="shared" si="20"/>
        <v>#DIV/0!</v>
      </c>
      <c r="U79" s="33" t="e">
        <f t="shared" si="21"/>
        <v>#DIV/0!</v>
      </c>
      <c r="V79" s="33" t="e">
        <f t="shared" si="22"/>
        <v>#DIV/0!</v>
      </c>
      <c r="W79" s="11" t="e">
        <f>D79*#REF!*Q79/100</f>
        <v>#REF!</v>
      </c>
      <c r="X79" s="11" t="e">
        <f>+#REF!*#REF!</f>
        <v>#REF!</v>
      </c>
      <c r="Y79" s="116" t="e">
        <f t="shared" si="24"/>
        <v>#REF!</v>
      </c>
      <c r="Z79" s="41"/>
      <c r="AA79" s="41"/>
      <c r="AB79" s="11" t="e">
        <f>#REF!+#REF!+#REF!+#REF!+#REF!+#REF!+Z79</f>
        <v>#REF!</v>
      </c>
      <c r="AC79" s="13"/>
      <c r="AD79" s="17" t="e">
        <f t="shared" si="23"/>
        <v>#REF!</v>
      </c>
      <c r="AE79" s="83"/>
    </row>
    <row r="80" spans="1:31" ht="15.6" x14ac:dyDescent="0.3">
      <c r="A80" s="7"/>
      <c r="B80" s="7"/>
      <c r="C80" s="7"/>
      <c r="D80" s="2"/>
      <c r="E80" s="2"/>
      <c r="F80" s="2"/>
      <c r="G80" s="2"/>
      <c r="H80" s="2"/>
      <c r="I80" s="87">
        <v>7.5650000000000004</v>
      </c>
      <c r="J80" s="10">
        <v>2.1579999999999999</v>
      </c>
      <c r="K80" s="10">
        <v>4.4909999999999997</v>
      </c>
      <c r="L80" s="11">
        <f t="shared" si="17"/>
        <v>0</v>
      </c>
      <c r="M80" s="11">
        <f t="shared" si="18"/>
        <v>0</v>
      </c>
      <c r="N80" s="11">
        <f t="shared" si="19"/>
        <v>0</v>
      </c>
      <c r="O80" s="23">
        <v>297</v>
      </c>
      <c r="P80" s="23"/>
      <c r="Q80" s="11" t="e">
        <f>O80*#REF!</f>
        <v>#REF!</v>
      </c>
      <c r="R80" s="2"/>
      <c r="S80" s="21" t="e">
        <f t="shared" si="15"/>
        <v>#DIV/0!</v>
      </c>
      <c r="T80" s="9" t="e">
        <f t="shared" si="20"/>
        <v>#DIV/0!</v>
      </c>
      <c r="U80" s="33" t="e">
        <f t="shared" si="21"/>
        <v>#DIV/0!</v>
      </c>
      <c r="V80" s="33" t="e">
        <f t="shared" si="22"/>
        <v>#DIV/0!</v>
      </c>
      <c r="W80" s="11" t="e">
        <f>D80*#REF!*Q80/100</f>
        <v>#REF!</v>
      </c>
      <c r="X80" s="11" t="e">
        <f>+#REF!*#REF!</f>
        <v>#REF!</v>
      </c>
      <c r="Y80" s="116" t="e">
        <f t="shared" si="24"/>
        <v>#REF!</v>
      </c>
      <c r="Z80" s="41"/>
      <c r="AA80" s="41"/>
      <c r="AB80" s="11" t="e">
        <f>#REF!+#REF!+#REF!+#REF!+#REF!+#REF!+Z80</f>
        <v>#REF!</v>
      </c>
      <c r="AC80" s="13"/>
      <c r="AD80" s="17" t="e">
        <f t="shared" si="23"/>
        <v>#REF!</v>
      </c>
      <c r="AE80" s="83"/>
    </row>
  </sheetData>
  <mergeCells count="2">
    <mergeCell ref="S3:T3"/>
    <mergeCell ref="U3:V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E.ELECTRICA</vt:lpstr>
      <vt:lpstr>Hoja3</vt:lpstr>
      <vt:lpstr>Hoja1</vt:lpstr>
    </vt:vector>
  </TitlesOfParts>
  <Company>Ferrari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</dc:creator>
  <cp:lastModifiedBy>Gaston Pereira</cp:lastModifiedBy>
  <cp:lastPrinted>2015-07-11T16:42:20Z</cp:lastPrinted>
  <dcterms:created xsi:type="dcterms:W3CDTF">2015-03-09T12:01:31Z</dcterms:created>
  <dcterms:modified xsi:type="dcterms:W3CDTF">2022-12-07T20:51:25Z</dcterms:modified>
</cp:coreProperties>
</file>