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Sheet1!$A$1:$J$92</definedName>
  </definedNames>
  <calcPr calcId="124519"/>
</workbook>
</file>

<file path=xl/calcChain.xml><?xml version="1.0" encoding="utf-8"?>
<calcChain xmlns="http://schemas.openxmlformats.org/spreadsheetml/2006/main">
  <c r="D30" i="1"/>
  <c r="B3"/>
  <c r="F3" s="1"/>
  <c r="D33" s="1"/>
  <c r="E6"/>
  <c r="E7" s="1"/>
  <c r="B21"/>
  <c r="B68" s="1"/>
  <c r="B90" s="1"/>
  <c r="D28"/>
  <c r="C37"/>
  <c r="C38" s="1"/>
  <c r="F42"/>
  <c r="B42" s="1"/>
  <c r="B45" s="1"/>
  <c r="B50"/>
</calcChain>
</file>

<file path=xl/sharedStrings.xml><?xml version="1.0" encoding="utf-8"?>
<sst xmlns="http://schemas.openxmlformats.org/spreadsheetml/2006/main" count="96" uniqueCount="70">
  <si>
    <t>Letra</t>
  </si>
  <si>
    <t>Rmano-pie</t>
  </si>
  <si>
    <t>Ω</t>
  </si>
  <si>
    <t>I curva b</t>
  </si>
  <si>
    <t>mA @ tap 0,3s</t>
  </si>
  <si>
    <t>Uc @ tap 0,3s</t>
  </si>
  <si>
    <t>V</t>
  </si>
  <si>
    <t>Red</t>
  </si>
  <si>
    <t>U</t>
  </si>
  <si>
    <t>Scc</t>
  </si>
  <si>
    <t>kVA</t>
  </si>
  <si>
    <t>Rn</t>
  </si>
  <si>
    <t>Icc</t>
  </si>
  <si>
    <t>kA</t>
  </si>
  <si>
    <t>Xred</t>
  </si>
  <si>
    <r>
      <rPr>
        <sz val="10"/>
        <rFont val="Arial"/>
        <family val="2"/>
      </rPr>
      <t>m</t>
    </r>
    <r>
      <rPr>
        <sz val="10"/>
        <rFont val="Arial"/>
        <charset val="1"/>
      </rPr>
      <t>Ω</t>
    </r>
  </si>
  <si>
    <t>TGBT</t>
  </si>
  <si>
    <t>Δ In</t>
  </si>
  <si>
    <t>mA</t>
  </si>
  <si>
    <t>Ambiente seco</t>
  </si>
  <si>
    <t>TA</t>
  </si>
  <si>
    <t>Tablero que alimenta área de quirofano</t>
  </si>
  <si>
    <t>TB</t>
  </si>
  <si>
    <t>Tablero que alimenta oficinas</t>
  </si>
  <si>
    <t>P</t>
  </si>
  <si>
    <t>kW</t>
  </si>
  <si>
    <r>
      <rPr>
        <sz val="10"/>
        <rFont val="Arial"/>
        <family val="2"/>
      </rPr>
      <t xml:space="preserve">cos </t>
    </r>
    <r>
      <rPr>
        <sz val="10"/>
        <rFont val="Arial"/>
        <charset val="1"/>
      </rPr>
      <t>φ</t>
    </r>
  </si>
  <si>
    <t>Trafo en TA</t>
  </si>
  <si>
    <t>TC</t>
  </si>
  <si>
    <t>Tablero que alimenta los servicios</t>
  </si>
  <si>
    <t>S</t>
  </si>
  <si>
    <t>%</t>
  </si>
  <si>
    <t>Up</t>
  </si>
  <si>
    <t>Us</t>
  </si>
  <si>
    <t>Xcc</t>
  </si>
  <si>
    <t>@ 230 V</t>
  </si>
  <si>
    <t>Rn TA</t>
  </si>
  <si>
    <t>kΩ</t>
  </si>
  <si>
    <t>Parte 1</t>
  </si>
  <si>
    <t>Condicion a tiempo infinto</t>
  </si>
  <si>
    <t>Rt &lt;</t>
  </si>
  <si>
    <t>Condicion deteccion falta</t>
  </si>
  <si>
    <t>Condicion para que Uc este debajo curva b</t>
  </si>
  <si>
    <t>(Rn)/(U/raiz(3)/Uc-1)</t>
  </si>
  <si>
    <t>Suponiendo</t>
  </si>
  <si>
    <t>Rt</t>
  </si>
  <si>
    <t>Id</t>
  </si>
  <si>
    <t>A</t>
  </si>
  <si>
    <t>tap</t>
  </si>
  <si>
    <t>s</t>
  </si>
  <si>
    <t>Uc</t>
  </si>
  <si>
    <t>V @ Id</t>
  </si>
  <si>
    <t>Parte 2</t>
  </si>
  <si>
    <t>Resisitvidad</t>
  </si>
  <si>
    <t>Ω.m</t>
  </si>
  <si>
    <t>L</t>
  </si>
  <si>
    <t>m</t>
  </si>
  <si>
    <t>d</t>
  </si>
  <si>
    <t>mm</t>
  </si>
  <si>
    <t>k</t>
  </si>
  <si>
    <t>Parte 3a</t>
  </si>
  <si>
    <t>Ifalla</t>
  </si>
  <si>
    <t>Parte 3b</t>
  </si>
  <si>
    <t>Parte 3c</t>
  </si>
  <si>
    <t>Por el nivel de corriente en la segunda falla, es posible que los termomagneticos actuen como</t>
  </si>
  <si>
    <t>elementos de proteccion contra contactos indirectos.</t>
  </si>
  <si>
    <t>Im &lt;</t>
  </si>
  <si>
    <t>Rt 1 jabalina</t>
  </si>
  <si>
    <t>5 jabalinas</t>
  </si>
  <si>
    <t>Solución 2do Parcial 2017 - Ejercicio 2</t>
  </si>
</sst>
</file>

<file path=xl/styles.xml><?xml version="1.0" encoding="utf-8"?>
<styleSheet xmlns="http://schemas.openxmlformats.org/spreadsheetml/2006/main">
  <numFmts count="4">
    <numFmt numFmtId="164" formatCode="#,##0.00\ [$€-407];[Red]\-#,##0.00\ [$€-407]"/>
    <numFmt numFmtId="165" formatCode="#,##0.0"/>
    <numFmt numFmtId="166" formatCode="0.000000"/>
    <numFmt numFmtId="167" formatCode="0.000"/>
  </numFmts>
  <fonts count="5"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0"/>
      <name val="Arial"/>
      <charset val="1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164" fontId="1" fillId="0" borderId="0" applyFill="0" applyBorder="0" applyAlignment="0" applyProtection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</cellStyleXfs>
  <cellXfs count="17">
    <xf numFmtId="0" fontId="0" fillId="0" borderId="0" xfId="0"/>
    <xf numFmtId="0" fontId="0" fillId="0" borderId="0" xfId="0" applyFont="1" applyAlignment="1">
      <alignment horizontal="right"/>
    </xf>
    <xf numFmtId="3" fontId="0" fillId="0" borderId="0" xfId="0" applyNumberFormat="1"/>
    <xf numFmtId="0" fontId="3" fillId="0" borderId="0" xfId="0" applyFont="1"/>
    <xf numFmtId="0" fontId="0" fillId="0" borderId="0" xfId="0" applyFont="1"/>
    <xf numFmtId="0" fontId="3" fillId="0" borderId="0" xfId="0" applyFont="1" applyAlignment="1">
      <alignment horizontal="right"/>
    </xf>
    <xf numFmtId="1" fontId="0" fillId="0" borderId="0" xfId="0" applyNumberFormat="1"/>
    <xf numFmtId="0" fontId="0" fillId="0" borderId="0" xfId="0" applyFont="1" applyAlignment="1">
      <alignment horizontal="left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" fontId="0" fillId="0" borderId="0" xfId="0" applyNumberFormat="1"/>
    <xf numFmtId="3" fontId="0" fillId="0" borderId="0" xfId="0" applyNumberFormat="1" applyFill="1"/>
    <xf numFmtId="0" fontId="0" fillId="2" borderId="0" xfId="0" applyFill="1"/>
    <xf numFmtId="0" fontId="0" fillId="2" borderId="0" xfId="0" applyFont="1" applyFill="1"/>
    <xf numFmtId="0" fontId="4" fillId="0" borderId="1" xfId="0" applyFont="1" applyBorder="1" applyAlignment="1">
      <alignment horizontal="center"/>
    </xf>
  </cellXfs>
  <cellStyles count="5">
    <cellStyle name="Normal" xfId="0" builtinId="0"/>
    <cellStyle name="Resultado" xfId="1"/>
    <cellStyle name="Resultado2" xfId="2"/>
    <cellStyle name="Título" xfId="3" builtinId="15" customBuiltin="1"/>
    <cellStyle name="Título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683101</xdr:colOff>
      <xdr:row>48</xdr:row>
      <xdr:rowOff>16597</xdr:rowOff>
    </xdr:from>
    <xdr:to>
      <xdr:col>7</xdr:col>
      <xdr:colOff>381000</xdr:colOff>
      <xdr:row>64</xdr:row>
      <xdr:rowOff>28575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26151" y="7141297"/>
          <a:ext cx="3622199" cy="260277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657226</xdr:colOff>
      <xdr:row>66</xdr:row>
      <xdr:rowOff>53486</xdr:rowOff>
    </xdr:from>
    <xdr:to>
      <xdr:col>7</xdr:col>
      <xdr:colOff>533400</xdr:colOff>
      <xdr:row>82</xdr:row>
      <xdr:rowOff>38099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200276" y="10092836"/>
          <a:ext cx="3800474" cy="25754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90"/>
  <sheetViews>
    <sheetView tabSelected="1" topLeftCell="A77" workbookViewId="0">
      <selection activeCell="J92" sqref="A1:J92"/>
    </sheetView>
  </sheetViews>
  <sheetFormatPr baseColWidth="10" defaultColWidth="11.5703125" defaultRowHeight="12.75"/>
  <cols>
    <col min="4" max="4" width="12.5703125" customWidth="1"/>
  </cols>
  <sheetData>
    <row r="1" spans="1:9">
      <c r="A1" t="s">
        <v>0</v>
      </c>
      <c r="D1" s="16" t="s">
        <v>69</v>
      </c>
      <c r="E1" s="16"/>
      <c r="F1" s="16"/>
    </row>
    <row r="2" spans="1:9">
      <c r="A2" s="1" t="s">
        <v>1</v>
      </c>
      <c r="B2" s="2">
        <v>2300</v>
      </c>
      <c r="C2" s="3" t="s">
        <v>2</v>
      </c>
    </row>
    <row r="3" spans="1:9">
      <c r="A3" s="1" t="s">
        <v>3</v>
      </c>
      <c r="B3">
        <f>10+10/0.3</f>
        <v>43.333333333333336</v>
      </c>
      <c r="C3" t="s">
        <v>4</v>
      </c>
      <c r="E3" s="1" t="s">
        <v>5</v>
      </c>
      <c r="F3">
        <f>+B3*B2/1000</f>
        <v>99.666666666666671</v>
      </c>
      <c r="G3" t="s">
        <v>6</v>
      </c>
    </row>
    <row r="5" spans="1:9">
      <c r="A5" t="s">
        <v>7</v>
      </c>
    </row>
    <row r="6" spans="1:9">
      <c r="A6" s="1" t="s">
        <v>8</v>
      </c>
      <c r="B6">
        <v>400</v>
      </c>
      <c r="C6" t="s">
        <v>6</v>
      </c>
      <c r="D6" s="1" t="s">
        <v>9</v>
      </c>
      <c r="E6" s="2">
        <f>+SQRT(3)*B6*B7</f>
        <v>6928.2032302755088</v>
      </c>
      <c r="F6" t="s">
        <v>10</v>
      </c>
      <c r="G6" s="1" t="s">
        <v>11</v>
      </c>
      <c r="H6">
        <v>8</v>
      </c>
      <c r="I6" s="3" t="s">
        <v>2</v>
      </c>
    </row>
    <row r="7" spans="1:9">
      <c r="A7" s="1" t="s">
        <v>12</v>
      </c>
      <c r="B7">
        <v>10</v>
      </c>
      <c r="C7" t="s">
        <v>13</v>
      </c>
      <c r="D7" s="1" t="s">
        <v>14</v>
      </c>
      <c r="E7" s="2">
        <f>+B6*B6/E6</f>
        <v>23.094010767585033</v>
      </c>
      <c r="F7" s="4" t="s">
        <v>15</v>
      </c>
    </row>
    <row r="9" spans="1:9">
      <c r="A9" t="s">
        <v>16</v>
      </c>
    </row>
    <row r="10" spans="1:9">
      <c r="A10" s="5" t="s">
        <v>17</v>
      </c>
      <c r="B10" s="4">
        <v>500</v>
      </c>
      <c r="C10" t="s">
        <v>18</v>
      </c>
      <c r="D10" s="1"/>
      <c r="E10" s="1" t="s">
        <v>19</v>
      </c>
      <c r="F10">
        <v>50</v>
      </c>
      <c r="G10" t="s">
        <v>6</v>
      </c>
    </row>
    <row r="12" spans="1:9">
      <c r="A12" t="s">
        <v>20</v>
      </c>
      <c r="B12" t="s">
        <v>21</v>
      </c>
      <c r="F12" t="s">
        <v>22</v>
      </c>
      <c r="G12" t="s">
        <v>23</v>
      </c>
    </row>
    <row r="13" spans="1:9">
      <c r="A13" s="1" t="s">
        <v>24</v>
      </c>
      <c r="B13">
        <v>15</v>
      </c>
      <c r="C13" t="s">
        <v>25</v>
      </c>
      <c r="F13" s="1" t="s">
        <v>24</v>
      </c>
      <c r="G13">
        <v>20</v>
      </c>
      <c r="H13" t="s">
        <v>25</v>
      </c>
    </row>
    <row r="14" spans="1:9">
      <c r="A14" s="1" t="s">
        <v>26</v>
      </c>
      <c r="B14">
        <v>0.95</v>
      </c>
      <c r="F14" s="1" t="s">
        <v>26</v>
      </c>
      <c r="G14">
        <v>0.88</v>
      </c>
    </row>
    <row r="15" spans="1:9">
      <c r="A15" s="1"/>
    </row>
    <row r="16" spans="1:9">
      <c r="A16" t="s">
        <v>27</v>
      </c>
      <c r="F16" t="s">
        <v>28</v>
      </c>
      <c r="G16" t="s">
        <v>29</v>
      </c>
    </row>
    <row r="17" spans="1:10">
      <c r="A17" s="1" t="s">
        <v>30</v>
      </c>
      <c r="B17">
        <v>20</v>
      </c>
      <c r="C17" t="s">
        <v>10</v>
      </c>
      <c r="F17" s="1" t="s">
        <v>24</v>
      </c>
      <c r="G17">
        <v>75</v>
      </c>
      <c r="H17" t="s">
        <v>25</v>
      </c>
    </row>
    <row r="18" spans="1:10">
      <c r="A18" s="1"/>
      <c r="B18" s="4">
        <v>8</v>
      </c>
      <c r="C18" t="s">
        <v>31</v>
      </c>
      <c r="F18" s="1" t="s">
        <v>26</v>
      </c>
      <c r="G18">
        <v>0.96</v>
      </c>
    </row>
    <row r="19" spans="1:10">
      <c r="A19" s="1" t="s">
        <v>32</v>
      </c>
      <c r="B19">
        <v>400</v>
      </c>
      <c r="C19" s="4" t="s">
        <v>6</v>
      </c>
    </row>
    <row r="20" spans="1:10">
      <c r="A20" s="1" t="s">
        <v>33</v>
      </c>
      <c r="B20">
        <v>230</v>
      </c>
      <c r="C20" t="s">
        <v>6</v>
      </c>
    </row>
    <row r="21" spans="1:10">
      <c r="A21" s="1" t="s">
        <v>34</v>
      </c>
      <c r="B21" s="6">
        <f>+B20*B20*B18/100/B17</f>
        <v>211.6</v>
      </c>
      <c r="C21" s="4" t="s">
        <v>15</v>
      </c>
      <c r="D21" t="s">
        <v>35</v>
      </c>
    </row>
    <row r="22" spans="1:10">
      <c r="A22" s="1" t="s">
        <v>36</v>
      </c>
      <c r="B22">
        <v>3</v>
      </c>
      <c r="C22" s="3" t="s">
        <v>37</v>
      </c>
    </row>
    <row r="23" spans="1:10">
      <c r="A23" s="1"/>
      <c r="C23" s="3"/>
    </row>
    <row r="24" spans="1:10">
      <c r="A24" s="1"/>
      <c r="C24" s="3"/>
    </row>
    <row r="25" spans="1:10">
      <c r="A25" s="1"/>
      <c r="C25" s="3"/>
    </row>
    <row r="27" spans="1:10">
      <c r="A27" s="14" t="s">
        <v>38</v>
      </c>
      <c r="B27" s="14"/>
      <c r="C27" s="14"/>
      <c r="D27" s="14"/>
      <c r="E27" s="14"/>
      <c r="F27" s="14"/>
      <c r="G27" s="14"/>
      <c r="H27" s="14"/>
      <c r="I27" s="14"/>
      <c r="J27" s="14"/>
    </row>
    <row r="28" spans="1:10">
      <c r="A28" s="1"/>
      <c r="B28" s="1" t="s">
        <v>39</v>
      </c>
      <c r="C28" s="1" t="s">
        <v>40</v>
      </c>
      <c r="D28" s="2">
        <f>+F10/(B10/1000)</f>
        <v>100</v>
      </c>
      <c r="E28" s="3" t="s">
        <v>2</v>
      </c>
    </row>
    <row r="30" spans="1:10">
      <c r="B30" s="1" t="s">
        <v>41</v>
      </c>
      <c r="C30" s="1" t="s">
        <v>40</v>
      </c>
      <c r="D30" s="13">
        <f>-H6+B6/SQRT(3)/(B10/1000)</f>
        <v>453.88021535170066</v>
      </c>
      <c r="E30" s="3" t="s">
        <v>2</v>
      </c>
    </row>
    <row r="32" spans="1:10">
      <c r="A32" s="7" t="s">
        <v>42</v>
      </c>
      <c r="B32" s="7"/>
    </row>
    <row r="33" spans="1:10">
      <c r="C33" s="1" t="s">
        <v>40</v>
      </c>
      <c r="D33" s="8">
        <f>+H6/(B6/SQRT(3)/(F3)-1)</f>
        <v>6.0738358589804431</v>
      </c>
      <c r="E33" s="3" t="s">
        <v>2</v>
      </c>
      <c r="F33" t="s">
        <v>43</v>
      </c>
    </row>
    <row r="35" spans="1:10">
      <c r="A35" t="s">
        <v>44</v>
      </c>
      <c r="B35" s="1" t="s">
        <v>45</v>
      </c>
      <c r="C35" s="8">
        <v>6</v>
      </c>
      <c r="D35" s="3" t="s">
        <v>2</v>
      </c>
    </row>
    <row r="37" spans="1:10">
      <c r="B37" s="1" t="s">
        <v>46</v>
      </c>
      <c r="C37">
        <f>+B6/SQRT(3)/(H6+C35)</f>
        <v>16.49572197684645</v>
      </c>
      <c r="D37" t="s">
        <v>47</v>
      </c>
      <c r="E37" s="1" t="s">
        <v>48</v>
      </c>
      <c r="F37">
        <v>0.04</v>
      </c>
      <c r="G37" t="s">
        <v>49</v>
      </c>
    </row>
    <row r="38" spans="1:10">
      <c r="B38" s="1" t="s">
        <v>50</v>
      </c>
      <c r="C38" s="9">
        <f>+C37*C35</f>
        <v>98.974331861078696</v>
      </c>
      <c r="D38" t="s">
        <v>51</v>
      </c>
    </row>
    <row r="40" spans="1:10">
      <c r="A40" s="15" t="s">
        <v>52</v>
      </c>
      <c r="B40" s="14"/>
      <c r="C40" s="14"/>
      <c r="D40" s="14"/>
      <c r="E40" s="14"/>
      <c r="F40" s="14"/>
      <c r="G40" s="14"/>
      <c r="H40" s="14"/>
      <c r="I40" s="14"/>
      <c r="J40" s="14"/>
    </row>
    <row r="41" spans="1:10">
      <c r="A41" s="1" t="s">
        <v>53</v>
      </c>
      <c r="B41">
        <v>80</v>
      </c>
      <c r="C41" s="3" t="s">
        <v>54</v>
      </c>
      <c r="E41" s="1" t="s">
        <v>55</v>
      </c>
      <c r="F41">
        <v>4</v>
      </c>
      <c r="G41" t="s">
        <v>56</v>
      </c>
    </row>
    <row r="42" spans="1:10">
      <c r="A42" s="1" t="s">
        <v>67</v>
      </c>
      <c r="B42">
        <f>+B41/(2*PI()*F41)*LN(4*F41/(F42/1000))</f>
        <v>22.013033575632221</v>
      </c>
      <c r="C42" s="3" t="s">
        <v>2</v>
      </c>
      <c r="D42" s="10"/>
      <c r="E42" s="1" t="s">
        <v>57</v>
      </c>
      <c r="F42">
        <f>5/8*25.4</f>
        <v>15.875</v>
      </c>
      <c r="G42" t="s">
        <v>58</v>
      </c>
    </row>
    <row r="44" spans="1:10">
      <c r="A44" s="1" t="s">
        <v>59</v>
      </c>
      <c r="B44" s="11">
        <v>0.248</v>
      </c>
      <c r="C44" s="1" t="s">
        <v>68</v>
      </c>
    </row>
    <row r="45" spans="1:10">
      <c r="A45" s="1" t="s">
        <v>45</v>
      </c>
      <c r="B45">
        <f>+B42*B44</f>
        <v>5.4592323267567906</v>
      </c>
      <c r="C45" s="3" t="s">
        <v>2</v>
      </c>
    </row>
    <row r="46" spans="1:10">
      <c r="A46" s="1"/>
      <c r="C46" s="3"/>
    </row>
    <row r="47" spans="1:10">
      <c r="A47" s="1"/>
      <c r="C47" s="3"/>
    </row>
    <row r="48" spans="1:10">
      <c r="A48" s="14" t="s">
        <v>60</v>
      </c>
      <c r="B48" s="14"/>
      <c r="C48" s="14"/>
      <c r="D48" s="14"/>
      <c r="E48" s="14"/>
      <c r="F48" s="14"/>
      <c r="G48" s="14"/>
      <c r="H48" s="14"/>
      <c r="I48" s="14"/>
      <c r="J48" s="14"/>
    </row>
    <row r="50" spans="1:3">
      <c r="A50" s="1" t="s">
        <v>61</v>
      </c>
      <c r="B50" s="12">
        <f>+B20/SQRT(3)/B22</f>
        <v>44.263520637871316</v>
      </c>
      <c r="C50" t="s">
        <v>18</v>
      </c>
    </row>
    <row r="51" spans="1:3">
      <c r="A51" s="1"/>
      <c r="B51" s="12"/>
    </row>
    <row r="52" spans="1:3">
      <c r="A52" s="1"/>
      <c r="B52" s="12"/>
    </row>
    <row r="53" spans="1:3">
      <c r="A53" s="12"/>
      <c r="B53" s="12"/>
    </row>
    <row r="54" spans="1:3">
      <c r="A54" s="12"/>
      <c r="B54" s="12"/>
    </row>
    <row r="55" spans="1:3">
      <c r="A55" s="12"/>
      <c r="B55" s="12"/>
    </row>
    <row r="56" spans="1:3">
      <c r="A56" s="12"/>
      <c r="B56" s="12"/>
    </row>
    <row r="57" spans="1:3">
      <c r="A57" s="12"/>
      <c r="B57" s="12"/>
    </row>
    <row r="58" spans="1:3">
      <c r="A58" s="12"/>
      <c r="B58" s="12"/>
    </row>
    <row r="59" spans="1:3">
      <c r="A59" s="12"/>
      <c r="B59" s="12"/>
    </row>
    <row r="60" spans="1:3">
      <c r="A60" s="12"/>
      <c r="B60" s="12"/>
    </row>
    <row r="61" spans="1:3">
      <c r="A61" s="12"/>
      <c r="B61" s="12"/>
    </row>
    <row r="62" spans="1:3">
      <c r="A62" s="1"/>
      <c r="B62" s="12"/>
    </row>
    <row r="63" spans="1:3">
      <c r="A63" s="1"/>
      <c r="B63" s="12"/>
    </row>
    <row r="64" spans="1:3">
      <c r="A64" s="1"/>
      <c r="B64" s="12"/>
    </row>
    <row r="66" spans="1:10">
      <c r="A66" s="14" t="s">
        <v>62</v>
      </c>
      <c r="B66" s="14"/>
      <c r="C66" s="14"/>
      <c r="D66" s="14"/>
      <c r="E66" s="14"/>
      <c r="F66" s="14"/>
      <c r="G66" s="14"/>
      <c r="H66" s="14"/>
      <c r="I66" s="14"/>
      <c r="J66" s="14"/>
    </row>
    <row r="68" spans="1:10">
      <c r="A68" s="1" t="s">
        <v>61</v>
      </c>
      <c r="B68" s="9">
        <f>+B20/(2*B21/1000)</f>
        <v>543.47826086956525</v>
      </c>
      <c r="C68" t="s">
        <v>47</v>
      </c>
    </row>
    <row r="69" spans="1:10">
      <c r="A69" s="1"/>
      <c r="B69" s="9"/>
    </row>
    <row r="70" spans="1:10">
      <c r="A70" s="1"/>
      <c r="B70" s="9"/>
    </row>
    <row r="71" spans="1:10">
      <c r="A71" s="1"/>
      <c r="B71" s="9"/>
    </row>
    <row r="72" spans="1:10">
      <c r="A72" s="1"/>
      <c r="B72" s="9"/>
    </row>
    <row r="73" spans="1:10">
      <c r="A73" s="1"/>
      <c r="B73" s="9"/>
    </row>
    <row r="74" spans="1:10">
      <c r="A74" s="1"/>
      <c r="B74" s="9"/>
    </row>
    <row r="75" spans="1:10">
      <c r="A75" s="1"/>
      <c r="B75" s="9"/>
    </row>
    <row r="76" spans="1:10">
      <c r="A76" s="1"/>
      <c r="B76" s="9"/>
    </row>
    <row r="77" spans="1:10">
      <c r="A77" s="1"/>
      <c r="B77" s="9"/>
    </row>
    <row r="78" spans="1:10">
      <c r="A78" s="1"/>
      <c r="B78" s="9"/>
    </row>
    <row r="79" spans="1:10">
      <c r="A79" s="1"/>
      <c r="B79" s="9"/>
    </row>
    <row r="80" spans="1:10">
      <c r="A80" s="1"/>
      <c r="B80" s="9"/>
    </row>
    <row r="81" spans="1:10">
      <c r="A81" s="1"/>
      <c r="B81" s="9"/>
    </row>
    <row r="82" spans="1:10">
      <c r="A82" s="1"/>
      <c r="B82" s="9"/>
    </row>
    <row r="83" spans="1:10">
      <c r="A83" s="1"/>
      <c r="B83" s="9"/>
    </row>
    <row r="84" spans="1:10">
      <c r="A84" s="1"/>
      <c r="B84" s="9"/>
    </row>
    <row r="85" spans="1:10">
      <c r="A85" s="14" t="s">
        <v>63</v>
      </c>
      <c r="B85" s="14"/>
      <c r="C85" s="14"/>
      <c r="D85" s="14"/>
      <c r="E85" s="14"/>
      <c r="F85" s="14"/>
      <c r="G85" s="14"/>
      <c r="H85" s="14"/>
      <c r="I85" s="14"/>
      <c r="J85" s="14"/>
    </row>
    <row r="87" spans="1:10">
      <c r="A87" t="s">
        <v>64</v>
      </c>
    </row>
    <row r="88" spans="1:10">
      <c r="A88" t="s">
        <v>65</v>
      </c>
    </row>
    <row r="90" spans="1:10">
      <c r="A90" s="1" t="s">
        <v>66</v>
      </c>
      <c r="B90" s="9">
        <f>+B68</f>
        <v>543.47826086956525</v>
      </c>
      <c r="C90" t="s">
        <v>47</v>
      </c>
    </row>
  </sheetData>
  <sheetProtection selectLockedCells="1" selectUnlockedCells="1"/>
  <mergeCells count="1">
    <mergeCell ref="D1:F1"/>
  </mergeCells>
  <pageMargins left="0.39370078740157499" right="0.39370078740157499" top="0.77362204700000003" bottom="2.0236220469999999" header="0.78740157480314998" footer="0.78740157480314998"/>
  <pageSetup paperSize="7" scale="70" fitToHeight="2" orientation="portrait" useFirstPageNumber="1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5703125" defaultRowHeight="12.7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5703125" defaultRowHeight="12.7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firstPageNumber="0" orientation="portrait" horizontalDpi="300" verticalDpi="30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Avas Bergeret</dc:creator>
  <cp:lastModifiedBy>Martín Avas Bergeret</cp:lastModifiedBy>
  <cp:lastPrinted>2021-11-23T00:13:46Z</cp:lastPrinted>
  <dcterms:created xsi:type="dcterms:W3CDTF">2021-11-23T00:06:49Z</dcterms:created>
  <dcterms:modified xsi:type="dcterms:W3CDTF">2021-11-23T00:13:55Z</dcterms:modified>
</cp:coreProperties>
</file>