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guy-my.sharepoint.com/personal/ssolari_fing_edu_uy/Documents/Escritorio/Curriculas/"/>
    </mc:Choice>
  </mc:AlternateContent>
  <xr:revisionPtr revIDLastSave="297" documentId="8_{FDAF3529-2683-41F9-9D2E-27D6004609AC}" xr6:coauthVersionLast="47" xr6:coauthVersionMax="47" xr10:uidLastSave="{B5424F1A-D112-4AFF-8DD8-8CB756C336CE}"/>
  <bookViews>
    <workbookView xWindow="-120" yWindow="-120" windowWidth="38640" windowHeight="15840" tabRatio="572" firstSheet="1" activeTab="1" xr2:uid="{00000000-000D-0000-FFFF-FFFF00000000}"/>
  </bookViews>
  <sheets>
    <sheet name="Hoja1" sheetId="1" state="hidden" r:id="rId1"/>
    <sheet name="Construcción" sheetId="13" r:id="rId2"/>
    <sheet name="Estructuras" sheetId="14" r:id="rId3"/>
    <sheet name="Hidráulico-Ambiental" sheetId="16" r:id="rId4"/>
    <sheet name="Transporte" sheetId="15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5" l="1"/>
  <c r="M32" i="15"/>
  <c r="M24" i="15"/>
  <c r="M17" i="15"/>
  <c r="M11" i="15"/>
  <c r="M5" i="15"/>
  <c r="H32" i="15"/>
  <c r="H24" i="15"/>
  <c r="H17" i="15"/>
  <c r="H11" i="15"/>
  <c r="H5" i="15"/>
  <c r="C5" i="15" s="1"/>
  <c r="Q70" i="15"/>
  <c r="H5" i="14"/>
  <c r="M5" i="14"/>
  <c r="M11" i="14"/>
  <c r="H11" i="14"/>
  <c r="H17" i="14"/>
  <c r="M17" i="14"/>
  <c r="M24" i="14"/>
  <c r="H24" i="14"/>
  <c r="H31" i="14"/>
  <c r="M31" i="14"/>
  <c r="Q67" i="14"/>
  <c r="Q71" i="14"/>
  <c r="Q38" i="14"/>
  <c r="Q77" i="14" s="1"/>
  <c r="Q57" i="16"/>
  <c r="Q74" i="16"/>
  <c r="Q70" i="16"/>
  <c r="Q58" i="13"/>
  <c r="Q60" i="13"/>
  <c r="Q62" i="13"/>
  <c r="Q67" i="13"/>
  <c r="Q71" i="13"/>
  <c r="M5" i="13"/>
  <c r="H5" i="13"/>
  <c r="H11" i="13"/>
  <c r="M11" i="13"/>
  <c r="M17" i="13"/>
  <c r="H17" i="13"/>
  <c r="H24" i="13"/>
  <c r="M24" i="13"/>
  <c r="M31" i="13"/>
  <c r="Q56" i="13"/>
  <c r="Q53" i="13"/>
  <c r="Q48" i="13"/>
  <c r="Q45" i="13"/>
  <c r="Q43" i="13"/>
  <c r="Q38" i="13"/>
  <c r="Q35" i="13"/>
  <c r="Q31" i="13"/>
  <c r="Q28" i="13"/>
  <c r="Q24" i="13"/>
  <c r="Q22" i="13"/>
  <c r="Q18" i="13"/>
  <c r="Q12" i="13"/>
  <c r="Q5" i="13"/>
  <c r="C24" i="15" l="1"/>
  <c r="C32" i="15"/>
  <c r="C11" i="15"/>
  <c r="C31" i="14"/>
  <c r="Q76" i="13"/>
  <c r="Q50" i="15"/>
  <c r="Q62" i="14" l="1"/>
  <c r="Q5" i="14"/>
  <c r="Q5" i="15" l="1"/>
  <c r="Q12" i="16"/>
  <c r="Q5" i="16"/>
  <c r="M11" i="16" l="1"/>
  <c r="K15" i="16"/>
  <c r="H31" i="16" l="1"/>
  <c r="H24" i="16"/>
  <c r="H17" i="16"/>
  <c r="H11" i="16"/>
  <c r="H5" i="16"/>
  <c r="M17" i="16"/>
  <c r="K22" i="16"/>
  <c r="K9" i="16"/>
  <c r="K28" i="15"/>
  <c r="K21" i="15"/>
  <c r="K9" i="15"/>
  <c r="Q74" i="15"/>
  <c r="F37" i="15"/>
  <c r="K9" i="14"/>
  <c r="K22" i="14"/>
  <c r="K28" i="13"/>
  <c r="Q65" i="16" l="1"/>
  <c r="Q63" i="16"/>
  <c r="Q61" i="16"/>
  <c r="Q52" i="16"/>
  <c r="Q42" i="16"/>
  <c r="Q40" i="16"/>
  <c r="Q38" i="16"/>
  <c r="Q36" i="16"/>
  <c r="Q34" i="16"/>
  <c r="Q31" i="16"/>
  <c r="M31" i="16"/>
  <c r="C31" i="16" s="1"/>
  <c r="Q28" i="16"/>
  <c r="Q24" i="16"/>
  <c r="M24" i="16"/>
  <c r="C24" i="16" s="1"/>
  <c r="Q21" i="16"/>
  <c r="Q18" i="16"/>
  <c r="M5" i="16"/>
  <c r="Q65" i="15"/>
  <c r="Q63" i="15"/>
  <c r="Q61" i="15"/>
  <c r="Q59" i="15"/>
  <c r="Q57" i="15"/>
  <c r="Q53" i="15"/>
  <c r="Q44" i="15"/>
  <c r="Q39" i="15"/>
  <c r="Q36" i="15"/>
  <c r="G33" i="15"/>
  <c r="Q32" i="15"/>
  <c r="L32" i="15"/>
  <c r="G32" i="15"/>
  <c r="Q29" i="15"/>
  <c r="L29" i="15"/>
  <c r="G28" i="15"/>
  <c r="L27" i="15"/>
  <c r="G27" i="15"/>
  <c r="Q25" i="15"/>
  <c r="Q23" i="15"/>
  <c r="Q18" i="15"/>
  <c r="Q12" i="15"/>
  <c r="Q59" i="14"/>
  <c r="Q57" i="14"/>
  <c r="Q55" i="14"/>
  <c r="Q53" i="14"/>
  <c r="Q49" i="14"/>
  <c r="Q46" i="14"/>
  <c r="Q44" i="14"/>
  <c r="Q35" i="14"/>
  <c r="Q31" i="14"/>
  <c r="Q28" i="14"/>
  <c r="Q24" i="14"/>
  <c r="Q22" i="14"/>
  <c r="Q18" i="14"/>
  <c r="Q75" i="14" s="1"/>
  <c r="C17" i="14"/>
  <c r="Q12" i="14"/>
  <c r="G21" i="13"/>
  <c r="H31" i="13" s="1"/>
  <c r="C24" i="14" l="1"/>
  <c r="C24" i="13"/>
  <c r="C17" i="13"/>
  <c r="C11" i="13"/>
  <c r="C5" i="13"/>
  <c r="Q79" i="16"/>
  <c r="Q83" i="16"/>
  <c r="Q87" i="16"/>
  <c r="C17" i="16"/>
  <c r="C11" i="16"/>
  <c r="C5" i="16"/>
  <c r="Q78" i="15"/>
  <c r="C11" i="14"/>
  <c r="C5" i="14"/>
  <c r="C31" i="13"/>
  <c r="B40" i="13" l="1"/>
  <c r="B38" i="14"/>
  <c r="B39" i="16"/>
  <c r="B41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S57" authorId="0" shapeId="0" xr:uid="{88AD9394-6839-4DB5-AC5C-CFA1CE1E7544}">
      <text>
        <r>
          <rPr>
            <sz val="11"/>
            <color rgb="FF000000"/>
            <rFont val="Calibri"/>
            <family val="2"/>
            <charset val="1"/>
          </rPr>
          <t xml:space="preserve">[Comentario encadenado]
</t>
        </r>
        <r>
          <rPr>
            <sz val="11"/>
            <color rgb="FF000000"/>
            <rFont val="Calibri"/>
            <family val="2"/>
            <charset val="1"/>
          </rPr>
          <t xml:space="preserve">
</t>
        </r>
        <r>
          <rPr>
            <sz val="11"/>
            <color rgb="FF000000"/>
            <rFont val="Calibri"/>
            <family val="2"/>
            <charset val="1"/>
          </rPr>
          <t xml:space="preserve">Su versión de Excel le permite leer este comentario encadenado; sin embargo, las ediciones que se apliquen se quitarán si el archivo se abre en una versión más reciente de Excel. Más información: https://go.microsoft.com/fwlink/?linkid=870924
</t>
        </r>
        <r>
          <rPr>
            <sz val="11"/>
            <color rgb="FF000000"/>
            <rFont val="Calibri"/>
            <family val="2"/>
            <charset val="1"/>
          </rPr>
          <t xml:space="preserve">
</t>
        </r>
        <r>
          <rPr>
            <sz val="11"/>
            <color rgb="FF000000"/>
            <rFont val="Calibri"/>
            <family val="2"/>
            <charset val="1"/>
          </rPr>
          <t xml:space="preserve">Comentario:
</t>
        </r>
        <r>
          <rPr>
            <sz val="11"/>
            <color rgb="FF000000"/>
            <rFont val="Calibri"/>
            <family val="2"/>
            <charset val="1"/>
          </rPr>
          <t xml:space="preserve">    Máx. 6 créditos</t>
        </r>
      </text>
    </comment>
  </commentList>
</comments>
</file>

<file path=xl/sharedStrings.xml><?xml version="1.0" encoding="utf-8"?>
<sst xmlns="http://schemas.openxmlformats.org/spreadsheetml/2006/main" count="832" uniqueCount="239">
  <si>
    <t>SE DICTÓ</t>
  </si>
  <si>
    <t>Cálculo diferencial e integral en una variable</t>
  </si>
  <si>
    <t>SI</t>
  </si>
  <si>
    <t>Geometría y Algebra Lineal 1</t>
  </si>
  <si>
    <t>Cálculo vectorial</t>
  </si>
  <si>
    <t>Probabilidad y estadística</t>
  </si>
  <si>
    <t>Física 1</t>
  </si>
  <si>
    <t>Física Experimental 1</t>
  </si>
  <si>
    <t>Mecánica Newtoniana</t>
  </si>
  <si>
    <t>Introducción a la investigación de operaciones</t>
  </si>
  <si>
    <t>Principios de Química General</t>
  </si>
  <si>
    <t>Elasticidad</t>
  </si>
  <si>
    <t>Laboratorio de resistencia de materiales</t>
  </si>
  <si>
    <t>Mecánica Estructural</t>
  </si>
  <si>
    <t>Introducción a la Mecánica de Suelos</t>
  </si>
  <si>
    <t>Tecnología del hormigón</t>
  </si>
  <si>
    <t>Procedimientos de Constr. Para Estructuras</t>
  </si>
  <si>
    <t>Patología de las Estructuras</t>
  </si>
  <si>
    <t>Materiales y Ensayos</t>
  </si>
  <si>
    <t>Hormigón Estructural 1</t>
  </si>
  <si>
    <t>Estructuras de Acero</t>
  </si>
  <si>
    <t>Hormigón  pretensado</t>
  </si>
  <si>
    <t>Puentes</t>
  </si>
  <si>
    <t>Elementos de Topografía</t>
  </si>
  <si>
    <t>Caminos y Calles 1</t>
  </si>
  <si>
    <t>Si</t>
  </si>
  <si>
    <t>Elementos de Mecánica de los Fluidos</t>
  </si>
  <si>
    <t>Sistemas de conducción en ingeniería sanitaria</t>
  </si>
  <si>
    <t>Proyecto Estructural 1</t>
  </si>
  <si>
    <t>Proyecto Contrucción</t>
  </si>
  <si>
    <t>Proyecto hidráulica</t>
  </si>
  <si>
    <t>Proyecto transporte 1</t>
  </si>
  <si>
    <t>Proyecto transporte 2</t>
  </si>
  <si>
    <t>Costos</t>
  </si>
  <si>
    <t>Administración General para Ingenieros</t>
  </si>
  <si>
    <t>Economía</t>
  </si>
  <si>
    <t>Ciencia, Tecnología y Sociedad</t>
  </si>
  <si>
    <t>Taller de Diseño</t>
  </si>
  <si>
    <t>Transporte por carretera</t>
  </si>
  <si>
    <t>Transporte Ferroviario</t>
  </si>
  <si>
    <t>Hidráulica Fluvial y Marítima</t>
  </si>
  <si>
    <t>Máquinas para fluidos 1</t>
  </si>
  <si>
    <t>Ejercicios de Ingeniería Sanitaria</t>
  </si>
  <si>
    <t>Calidad de Agua</t>
  </si>
  <si>
    <t>Gestión de la calidad ambiental</t>
  </si>
  <si>
    <t>Diseño hidrológico</t>
  </si>
  <si>
    <t>Módulo taller de extensión en ingeniería ambiental</t>
  </si>
  <si>
    <t>Estructuras laminares</t>
  </si>
  <si>
    <t>Iniciación a la prod. audiovisual y multimedia</t>
  </si>
  <si>
    <t>Física Térmica</t>
  </si>
  <si>
    <t>Ejemplo de implementación: Perfil Construcción</t>
  </si>
  <si>
    <t>Semestre impar</t>
  </si>
  <si>
    <t>Semestre par</t>
  </si>
  <si>
    <t>Año</t>
  </si>
  <si>
    <t>Total
Año</t>
  </si>
  <si>
    <t>Semestre</t>
  </si>
  <si>
    <t>Asignatura</t>
  </si>
  <si>
    <t>Créditos</t>
  </si>
  <si>
    <t>Total
Semestre</t>
  </si>
  <si>
    <t>Materia</t>
  </si>
  <si>
    <t>Mínimo</t>
  </si>
  <si>
    <t>Total</t>
  </si>
  <si>
    <t>SI/NO</t>
  </si>
  <si>
    <t>Cálculo diferencial e integral en varias variables</t>
  </si>
  <si>
    <t>Matemática</t>
  </si>
  <si>
    <t>Geometría y Algebra Lineal 2</t>
  </si>
  <si>
    <t>Física 2</t>
  </si>
  <si>
    <t>Introducción a las ecuaciones diferenciales</t>
  </si>
  <si>
    <t>Taller de Diseño "Módulo A"</t>
  </si>
  <si>
    <t>Fisica</t>
  </si>
  <si>
    <t>Computación 1</t>
  </si>
  <si>
    <t>Física 3</t>
  </si>
  <si>
    <t>Resistencia de Materiales 1</t>
  </si>
  <si>
    <t>Electromagnetismo</t>
  </si>
  <si>
    <t>Elementos de ingeniería ambiental</t>
  </si>
  <si>
    <t>Vibraciones y ondas</t>
  </si>
  <si>
    <t>Ingeniería Legal</t>
  </si>
  <si>
    <t>Física experimental 2</t>
  </si>
  <si>
    <t>Informática</t>
  </si>
  <si>
    <t>Materiales y ensayos</t>
  </si>
  <si>
    <t>Resistencia de Materiales 2</t>
  </si>
  <si>
    <t>Métodos Numéricos</t>
  </si>
  <si>
    <t>Introducción a la Construcción</t>
  </si>
  <si>
    <t>Hidrología e Hidráulica Aplicadas</t>
  </si>
  <si>
    <t>Elementos de topografía</t>
  </si>
  <si>
    <t>Química</t>
  </si>
  <si>
    <t>Geología en Ingeniería</t>
  </si>
  <si>
    <t>Resistencia de Materiales</t>
  </si>
  <si>
    <t>Proc. de Const. de Obras Viales y Suelos</t>
  </si>
  <si>
    <t>Geotécnica</t>
  </si>
  <si>
    <t>Introducción a la Ingeniería Sanitaria</t>
  </si>
  <si>
    <t>Laboratorio de mecánica de suelos</t>
  </si>
  <si>
    <t>Construcción</t>
  </si>
  <si>
    <t>Introducción al Transporte</t>
  </si>
  <si>
    <t xml:space="preserve">Pasantía </t>
  </si>
  <si>
    <t>Tecnología de Materiales</t>
  </si>
  <si>
    <t xml:space="preserve">Teoría de Estructuras </t>
  </si>
  <si>
    <t>Total carrera</t>
  </si>
  <si>
    <t>Referencias</t>
  </si>
  <si>
    <t>Obligatoria</t>
  </si>
  <si>
    <t>Opcional</t>
  </si>
  <si>
    <t>Gestión y Operativa de Transporte</t>
  </si>
  <si>
    <t>Infraestructura de Transporte</t>
  </si>
  <si>
    <t>Mecánica de Fluídos e Hidrológia</t>
  </si>
  <si>
    <t>Hidrología Avanzada 1</t>
  </si>
  <si>
    <t>Mecánica de los fluidos</t>
  </si>
  <si>
    <t>Sanitaria</t>
  </si>
  <si>
    <t>Ciencias Ambientales</t>
  </si>
  <si>
    <t>Elementos de Ingeniería Ambiental</t>
  </si>
  <si>
    <t>Pasantía</t>
  </si>
  <si>
    <t>Proyecto</t>
  </si>
  <si>
    <t>Administración y Gestión</t>
  </si>
  <si>
    <t>Seguridad en la construcción</t>
  </si>
  <si>
    <t>Contorl de Calidad</t>
  </si>
  <si>
    <t>Práctica de Administración para Ingenieros</t>
  </si>
  <si>
    <t>Ciencias Sociales y Económicas</t>
  </si>
  <si>
    <t>Expresión</t>
  </si>
  <si>
    <t>Taller de herramientas para la innovación</t>
  </si>
  <si>
    <t>Suma total al menos 450</t>
  </si>
  <si>
    <t>Ejemplo de implementación: Perfil Estructuras</t>
  </si>
  <si>
    <t>Geometría y álgebra lineal 1</t>
  </si>
  <si>
    <t>Geometría y álgebra lineal 2</t>
  </si>
  <si>
    <t>Principios de química general</t>
  </si>
  <si>
    <t>Resistencia de materiales 1</t>
  </si>
  <si>
    <t>Mecánica newtoniana</t>
  </si>
  <si>
    <t>Física experimental 1</t>
  </si>
  <si>
    <t>Ingeniería legal</t>
  </si>
  <si>
    <t>Resistencia de materiales 2</t>
  </si>
  <si>
    <t>Introducción a la construcción</t>
  </si>
  <si>
    <t>Elementos de mecánica de los fluidos</t>
  </si>
  <si>
    <t>Hidrología e hidráulica aplicadas</t>
  </si>
  <si>
    <t>Introducción a la ingeniería sanitaria</t>
  </si>
  <si>
    <t>Geología de ingeniería</t>
  </si>
  <si>
    <t>Hormigón estructural 1</t>
  </si>
  <si>
    <t>Hormigón estructural 2</t>
  </si>
  <si>
    <t>Introducción a la mecánica de suelos</t>
  </si>
  <si>
    <t>Mét. comp. aplicados al cálculo estructural</t>
  </si>
  <si>
    <t>Mecánica estructural</t>
  </si>
  <si>
    <t>Introducción al transporte</t>
  </si>
  <si>
    <t>Procedimientos de construcción para estructuras</t>
  </si>
  <si>
    <t>Proyecto estructural anual</t>
  </si>
  <si>
    <t>Estructuras de acero</t>
  </si>
  <si>
    <t>Pasantía en ingeniería civil</t>
  </si>
  <si>
    <t>Mampostería estructural</t>
  </si>
  <si>
    <t>Patología de las estructuras</t>
  </si>
  <si>
    <t>Taller de administración para ingeniería civil</t>
  </si>
  <si>
    <t>Obras Hidráulicas</t>
  </si>
  <si>
    <t>Mínimo de créditos en Teo de estr. y Resist. de Materiales</t>
  </si>
  <si>
    <t>Ejemplo de implementación: Perfil Transporte y Vías de Comunicación</t>
  </si>
  <si>
    <t xml:space="preserve">Teo. Estructuras </t>
  </si>
  <si>
    <t>Ejemplo de implementación: Perfil Hidráulico Ambiental</t>
  </si>
  <si>
    <t xml:space="preserve">Introducción a la Construcción </t>
  </si>
  <si>
    <t>Taller de Administración para Ingeniería Civil</t>
  </si>
  <si>
    <t>Diseño Hidrológico</t>
  </si>
  <si>
    <t>Potabilización de Aguas</t>
  </si>
  <si>
    <t>Tratamiento de Efluentes</t>
  </si>
  <si>
    <t>Sistemas de Conducción en Ingeniería Sanitaria</t>
  </si>
  <si>
    <t>Calidad de Aguas</t>
  </si>
  <si>
    <t>Introducción a la Evaluación y Gest. Amb.</t>
  </si>
  <si>
    <t>Hdrología Avanzada 2</t>
  </si>
  <si>
    <t>Porcedimientos de Const. De Obras Viales y Suelos</t>
  </si>
  <si>
    <t>Proyecto H-A</t>
  </si>
  <si>
    <t>Tec. de Materiales</t>
  </si>
  <si>
    <t>Teoría de Estructuras</t>
  </si>
  <si>
    <t>Diseño de Redes de Conducción en I.S.</t>
  </si>
  <si>
    <t>Código de colores:</t>
  </si>
  <si>
    <t>Mecánica Fluidos e Hidrológía (I&amp;E)
(1)</t>
  </si>
  <si>
    <t>Introducción al sistema climático</t>
  </si>
  <si>
    <t>Máquinas para fluidos 2</t>
  </si>
  <si>
    <t>Hidrología Avanzada 2</t>
  </si>
  <si>
    <t>Sanitaria 
(2)</t>
  </si>
  <si>
    <t>Ciencias Ambientales
(3)</t>
  </si>
  <si>
    <t>Sumatoria (1), (2) y (3)
para perfil H/A tiene
que sumar 111 o mas</t>
  </si>
  <si>
    <t>Integradoras y específicas
(I&amp;E) tienen que sumar
225 o mas</t>
  </si>
  <si>
    <t>Proc. de const. para obras viales y suelos</t>
  </si>
  <si>
    <t>Caminos y calles 2</t>
  </si>
  <si>
    <t>Proyecto, planif. y construcción de obras 1</t>
  </si>
  <si>
    <t>Proyecto, planif. y construcción de obras 2</t>
  </si>
  <si>
    <t>Laboratorio de tecnología del hormigón</t>
  </si>
  <si>
    <t>Caminos y calles 1</t>
  </si>
  <si>
    <t>Física térmica</t>
  </si>
  <si>
    <t>Hidrología avanzada 1</t>
  </si>
  <si>
    <t>Administración general para ingenieros</t>
  </si>
  <si>
    <t>Ciencia, tecnología y sociedad</t>
  </si>
  <si>
    <t>Geometría y algebra lineal 1</t>
  </si>
  <si>
    <t>Procedimientos de constr. Para estructuras</t>
  </si>
  <si>
    <t>Presas y canales</t>
  </si>
  <si>
    <t>Geometría y algebra lineal 2</t>
  </si>
  <si>
    <t>Métodos numéricos</t>
  </si>
  <si>
    <t>Hidráulica marítima y costera</t>
  </si>
  <si>
    <t>Control de calidad</t>
  </si>
  <si>
    <t>Proyecto Estructural Anual</t>
  </si>
  <si>
    <t>Proc. De const. para obras viales y suelos</t>
  </si>
  <si>
    <t>Introducción a la corrosión del hormigón armado</t>
  </si>
  <si>
    <t>Obras hidráulicas</t>
  </si>
  <si>
    <t>Proyecto de investigación e innovación en ing. estructural</t>
  </si>
  <si>
    <t>Proyecto, planif. Y construcción de obras 2</t>
  </si>
  <si>
    <t>Proyecto transporte 1 (anual 2a parte)</t>
  </si>
  <si>
    <t>Proyecto transporte 2 (anual 1a parte)</t>
  </si>
  <si>
    <t>Transporte ferroviario</t>
  </si>
  <si>
    <t>Proyecto transporte 1 (anual 1a parte)</t>
  </si>
  <si>
    <t>Proyecto transporte 2 (anual 2a parte)</t>
  </si>
  <si>
    <t>Transporte aéreo</t>
  </si>
  <si>
    <t>Transporte fluvial y marítimo</t>
  </si>
  <si>
    <t>Transporte urbano</t>
  </si>
  <si>
    <t>Geología en ingeniería</t>
  </si>
  <si>
    <t xml:space="preserve">Geologia </t>
  </si>
  <si>
    <t>Estadística aplicada en ingeniería hidráulica y ambiental</t>
  </si>
  <si>
    <t>Taller de administración para Ingeniería Civil</t>
  </si>
  <si>
    <t>Taller de diseño y representación gráfica anual</t>
  </si>
  <si>
    <t>Taller de diseño, comunicación y rep. Gráfica "Módulo A"</t>
  </si>
  <si>
    <t>Taller de diseño, comunicación y rep. Gráfica "Módulo CIVIL"</t>
  </si>
  <si>
    <t>Modelos estadísticos para la Clasificación y la regresión</t>
  </si>
  <si>
    <t xml:space="preserve">Fundamentos de Optimización </t>
  </si>
  <si>
    <t>Mecánica de transporte de sedimentos</t>
  </si>
  <si>
    <t>Introducción al Conocimiento del Ambiente y la Sustenibilidad</t>
  </si>
  <si>
    <t>Estadísitca aplicada en Ingeniería Hidráulica y Amb.</t>
  </si>
  <si>
    <t>Taller de Técnicas de Medición en Hidráulica e Hidrología</t>
  </si>
  <si>
    <t>Prácitcas de Administración para Ingeniería</t>
  </si>
  <si>
    <t>Taller de Adminsitración Ing. Civil</t>
  </si>
  <si>
    <t>Práctica de administración para ingenieros</t>
  </si>
  <si>
    <t>Morfodinámica de Sistemas Fluviales y Costeros</t>
  </si>
  <si>
    <t xml:space="preserve">   </t>
  </si>
  <si>
    <t>Módulo de Extensión en Ing. Ambiental (1 y II)*</t>
  </si>
  <si>
    <t>Observaciones</t>
  </si>
  <si>
    <t>*: La asignatura no se dicta de forma regular. Consultar al respecto con el IMFIA.</t>
  </si>
  <si>
    <t>Módulo de extensión **</t>
  </si>
  <si>
    <t>**: La asignatura no se dicta de forma regular. Consultar al respecto con el IET.</t>
  </si>
  <si>
    <t>Taller de Ingeniería Civil **</t>
  </si>
  <si>
    <t>Estructuras de madera 1</t>
  </si>
  <si>
    <t>Int. Ing. Civil</t>
  </si>
  <si>
    <t>Introducción a la IO</t>
  </si>
  <si>
    <t>Introducción a la Ingeniería Civil</t>
  </si>
  <si>
    <t>Hormigón Estructural 3</t>
  </si>
  <si>
    <t>Hormigón  Estructural 3</t>
  </si>
  <si>
    <t>Hormigón estructural 3</t>
  </si>
  <si>
    <t>Int.Ing.Civil (*)</t>
  </si>
  <si>
    <r>
      <rPr>
        <b/>
        <sz val="11"/>
        <rFont val="Calibri"/>
        <family val="2"/>
      </rPr>
      <t>(*)</t>
    </r>
    <r>
      <rPr>
        <sz val="11"/>
        <rFont val="Calibri"/>
        <family val="2"/>
      </rPr>
      <t xml:space="preserve"> Introducción a la Ingeniería Civil es obligatoria solamente para quienes ingresan a partir de 2025. Para quienes hayan ingresado con anterioridad (hasta (2024 inclusive) es opcional.</t>
    </r>
  </si>
  <si>
    <t>Int. Ing. Civil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</si>
</sst>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i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u/>
      <sz val="11"/>
      <name val="Calibri"/>
      <family val="2"/>
      <charset val="1"/>
    </font>
    <font>
      <b/>
      <sz val="14"/>
      <name val="Calibri"/>
      <family val="2"/>
      <charset val="1"/>
    </font>
    <font>
      <i/>
      <sz val="11"/>
      <name val="Calibri"/>
      <family val="2"/>
    </font>
    <font>
      <i/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i/>
      <sz val="11"/>
      <color rgb="FF000000"/>
      <name val="Calibri"/>
      <family val="2"/>
    </font>
    <font>
      <sz val="11"/>
      <color theme="9"/>
      <name val="Calibri"/>
      <family val="2"/>
      <charset val="1"/>
    </font>
    <font>
      <b/>
      <sz val="14"/>
      <name val="Calibri"/>
      <family val="2"/>
    </font>
    <font>
      <b/>
      <u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AE3F3"/>
        <bgColor rgb="FFE2F0D9"/>
      </patternFill>
    </fill>
    <fill>
      <patternFill patternType="solid">
        <fgColor rgb="FFE2F0D9"/>
        <bgColor rgb="FFDAE3F3"/>
      </patternFill>
    </fill>
    <fill>
      <patternFill patternType="solid">
        <fgColor rgb="FFBFBFBF"/>
        <bgColor rgb="FFD0CECE"/>
      </patternFill>
    </fill>
    <fill>
      <patternFill patternType="solid">
        <fgColor rgb="FFD0CECE"/>
        <bgColor rgb="FFBFBFBF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0" fillId="0" borderId="0" xfId="0" applyAlignment="1">
      <alignment horizontal="left"/>
    </xf>
    <xf numFmtId="0" fontId="3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2" fillId="0" borderId="0" xfId="0" applyFont="1"/>
    <xf numFmtId="0" fontId="9" fillId="0" borderId="1" xfId="0" applyFont="1" applyBorder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0" xfId="0" applyAlignment="1">
      <alignment vertical="center" wrapText="1"/>
    </xf>
    <xf numFmtId="0" fontId="10" fillId="0" borderId="1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1" fillId="0" borderId="12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3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5" fillId="0" borderId="0" xfId="0" applyFont="1"/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13" fillId="5" borderId="1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2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1" fillId="6" borderId="0" xfId="0" applyFont="1" applyFill="1" applyAlignment="1">
      <alignment horizontal="left" wrapText="1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DAE3F3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A9D18E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9"/>
  <sheetViews>
    <sheetView zoomScale="75" zoomScaleNormal="75" workbookViewId="0">
      <selection activeCell="A34" sqref="A34"/>
    </sheetView>
  </sheetViews>
  <sheetFormatPr baseColWidth="10" defaultColWidth="10.42578125" defaultRowHeight="15" x14ac:dyDescent="0.25"/>
  <cols>
    <col min="2" max="2" width="40.140625" customWidth="1"/>
  </cols>
  <sheetData>
    <row r="1" spans="1:3" x14ac:dyDescent="0.25">
      <c r="C1" t="s">
        <v>0</v>
      </c>
    </row>
    <row r="2" spans="1:3" x14ac:dyDescent="0.25">
      <c r="A2">
        <v>1</v>
      </c>
      <c r="B2" s="1" t="s">
        <v>1</v>
      </c>
      <c r="C2" t="s">
        <v>2</v>
      </c>
    </row>
    <row r="3" spans="1:3" x14ac:dyDescent="0.25">
      <c r="A3">
        <v>2</v>
      </c>
      <c r="B3" s="1" t="s">
        <v>3</v>
      </c>
      <c r="C3" t="s">
        <v>2</v>
      </c>
    </row>
    <row r="4" spans="1:3" x14ac:dyDescent="0.25">
      <c r="A4">
        <v>3</v>
      </c>
      <c r="B4" s="1" t="s">
        <v>4</v>
      </c>
      <c r="C4" t="s">
        <v>2</v>
      </c>
    </row>
    <row r="5" spans="1:3" x14ac:dyDescent="0.25">
      <c r="A5">
        <v>4</v>
      </c>
      <c r="B5" s="1" t="s">
        <v>5</v>
      </c>
      <c r="C5" t="s">
        <v>2</v>
      </c>
    </row>
    <row r="6" spans="1:3" x14ac:dyDescent="0.25">
      <c r="A6">
        <v>5</v>
      </c>
      <c r="B6" s="2" t="s">
        <v>6</v>
      </c>
      <c r="C6" t="s">
        <v>2</v>
      </c>
    </row>
    <row r="7" spans="1:3" x14ac:dyDescent="0.25">
      <c r="A7">
        <v>6</v>
      </c>
      <c r="B7" s="1" t="s">
        <v>7</v>
      </c>
      <c r="C7" t="s">
        <v>2</v>
      </c>
    </row>
    <row r="8" spans="1:3" x14ac:dyDescent="0.25">
      <c r="A8">
        <v>7</v>
      </c>
      <c r="B8" s="2" t="s">
        <v>8</v>
      </c>
      <c r="C8" t="s">
        <v>2</v>
      </c>
    </row>
    <row r="9" spans="1:3" x14ac:dyDescent="0.25">
      <c r="A9">
        <v>8</v>
      </c>
      <c r="B9" s="3" t="s">
        <v>9</v>
      </c>
      <c r="C9" t="s">
        <v>2</v>
      </c>
    </row>
    <row r="10" spans="1:3" x14ac:dyDescent="0.25">
      <c r="A10">
        <v>9</v>
      </c>
      <c r="B10" s="1" t="s">
        <v>10</v>
      </c>
      <c r="C10" t="s">
        <v>2</v>
      </c>
    </row>
    <row r="11" spans="1:3" x14ac:dyDescent="0.25">
      <c r="A11">
        <v>10</v>
      </c>
      <c r="B11" s="1" t="s">
        <v>11</v>
      </c>
      <c r="C11" t="s">
        <v>2</v>
      </c>
    </row>
    <row r="12" spans="1:3" x14ac:dyDescent="0.25">
      <c r="A12">
        <v>11</v>
      </c>
      <c r="B12" s="3" t="s">
        <v>12</v>
      </c>
      <c r="C12" t="s">
        <v>2</v>
      </c>
    </row>
    <row r="13" spans="1:3" x14ac:dyDescent="0.25">
      <c r="A13">
        <v>12</v>
      </c>
      <c r="B13" s="2" t="s">
        <v>13</v>
      </c>
      <c r="C13" t="s">
        <v>2</v>
      </c>
    </row>
    <row r="14" spans="1:3" x14ac:dyDescent="0.25">
      <c r="A14">
        <v>13</v>
      </c>
      <c r="B14" s="1" t="s">
        <v>14</v>
      </c>
      <c r="C14" t="s">
        <v>2</v>
      </c>
    </row>
    <row r="15" spans="1:3" x14ac:dyDescent="0.25">
      <c r="A15">
        <v>14</v>
      </c>
      <c r="B15" s="3" t="s">
        <v>15</v>
      </c>
      <c r="C15" t="s">
        <v>2</v>
      </c>
    </row>
    <row r="16" spans="1:3" x14ac:dyDescent="0.25">
      <c r="A16">
        <v>15</v>
      </c>
      <c r="B16" s="3" t="s">
        <v>16</v>
      </c>
      <c r="C16" t="s">
        <v>2</v>
      </c>
    </row>
    <row r="17" spans="1:3" x14ac:dyDescent="0.25">
      <c r="A17">
        <v>16</v>
      </c>
      <c r="B17" s="3" t="s">
        <v>17</v>
      </c>
      <c r="C17" t="s">
        <v>2</v>
      </c>
    </row>
    <row r="18" spans="1:3" x14ac:dyDescent="0.25">
      <c r="A18">
        <v>17</v>
      </c>
      <c r="B18" s="1" t="s">
        <v>18</v>
      </c>
      <c r="C18" t="s">
        <v>2</v>
      </c>
    </row>
    <row r="19" spans="1:3" x14ac:dyDescent="0.25">
      <c r="A19">
        <v>18</v>
      </c>
      <c r="B19" s="1" t="s">
        <v>19</v>
      </c>
      <c r="C19" t="s">
        <v>2</v>
      </c>
    </row>
    <row r="20" spans="1:3" x14ac:dyDescent="0.25">
      <c r="A20">
        <v>19</v>
      </c>
      <c r="B20" s="1" t="s">
        <v>20</v>
      </c>
      <c r="C20" t="s">
        <v>2</v>
      </c>
    </row>
    <row r="21" spans="1:3" x14ac:dyDescent="0.25">
      <c r="A21">
        <v>20</v>
      </c>
      <c r="B21" s="2" t="s">
        <v>21</v>
      </c>
      <c r="C21" t="s">
        <v>2</v>
      </c>
    </row>
    <row r="22" spans="1:3" x14ac:dyDescent="0.25">
      <c r="A22">
        <v>21</v>
      </c>
      <c r="B22" s="3" t="s">
        <v>22</v>
      </c>
      <c r="C22" t="s">
        <v>2</v>
      </c>
    </row>
    <row r="23" spans="1:3" x14ac:dyDescent="0.25">
      <c r="A23">
        <v>22</v>
      </c>
      <c r="B23" s="3" t="s">
        <v>23</v>
      </c>
      <c r="C23" t="s">
        <v>2</v>
      </c>
    </row>
    <row r="24" spans="1:3" x14ac:dyDescent="0.25">
      <c r="A24">
        <v>23</v>
      </c>
      <c r="B24" s="3" t="s">
        <v>24</v>
      </c>
      <c r="C24" t="s">
        <v>25</v>
      </c>
    </row>
    <row r="25" spans="1:3" x14ac:dyDescent="0.25">
      <c r="A25">
        <v>24</v>
      </c>
      <c r="B25" s="2" t="s">
        <v>26</v>
      </c>
      <c r="C25" t="s">
        <v>2</v>
      </c>
    </row>
    <row r="26" spans="1:3" x14ac:dyDescent="0.25">
      <c r="A26">
        <v>25</v>
      </c>
      <c r="B26" s="3" t="s">
        <v>27</v>
      </c>
      <c r="C26" t="s">
        <v>2</v>
      </c>
    </row>
    <row r="27" spans="1:3" x14ac:dyDescent="0.25">
      <c r="A27">
        <v>26</v>
      </c>
      <c r="B27" s="1" t="s">
        <v>28</v>
      </c>
      <c r="C27" t="s">
        <v>2</v>
      </c>
    </row>
    <row r="28" spans="1:3" x14ac:dyDescent="0.25">
      <c r="A28">
        <v>27</v>
      </c>
      <c r="B28" s="1" t="s">
        <v>29</v>
      </c>
      <c r="C28" t="s">
        <v>2</v>
      </c>
    </row>
    <row r="29" spans="1:3" x14ac:dyDescent="0.25">
      <c r="A29">
        <v>28</v>
      </c>
      <c r="B29" s="1" t="s">
        <v>30</v>
      </c>
      <c r="C29" t="s">
        <v>2</v>
      </c>
    </row>
    <row r="30" spans="1:3" x14ac:dyDescent="0.25">
      <c r="A30">
        <v>29</v>
      </c>
      <c r="B30" s="1" t="s">
        <v>31</v>
      </c>
      <c r="C30" t="s">
        <v>2</v>
      </c>
    </row>
    <row r="31" spans="1:3" x14ac:dyDescent="0.25">
      <c r="A31">
        <v>30</v>
      </c>
      <c r="B31" s="1" t="s">
        <v>32</v>
      </c>
      <c r="C31" t="s">
        <v>2</v>
      </c>
    </row>
    <row r="32" spans="1:3" x14ac:dyDescent="0.25">
      <c r="A32">
        <v>31</v>
      </c>
      <c r="B32" s="2" t="s">
        <v>33</v>
      </c>
      <c r="C32" t="s">
        <v>2</v>
      </c>
    </row>
    <row r="33" spans="1:3" x14ac:dyDescent="0.25">
      <c r="A33">
        <v>32</v>
      </c>
      <c r="B33" s="3" t="s">
        <v>34</v>
      </c>
      <c r="C33" t="s">
        <v>2</v>
      </c>
    </row>
    <row r="34" spans="1:3" x14ac:dyDescent="0.25">
      <c r="A34">
        <v>33</v>
      </c>
      <c r="B34" s="1" t="s">
        <v>35</v>
      </c>
    </row>
    <row r="35" spans="1:3" x14ac:dyDescent="0.25">
      <c r="A35">
        <v>34</v>
      </c>
      <c r="B35" s="3" t="s">
        <v>36</v>
      </c>
      <c r="C35" t="s">
        <v>2</v>
      </c>
    </row>
    <row r="36" spans="1:3" x14ac:dyDescent="0.25">
      <c r="A36">
        <v>35</v>
      </c>
      <c r="B36" s="1" t="s">
        <v>37</v>
      </c>
      <c r="C36" t="s">
        <v>2</v>
      </c>
    </row>
    <row r="37" spans="1:3" x14ac:dyDescent="0.25">
      <c r="A37">
        <v>36</v>
      </c>
      <c r="B37" s="2" t="s">
        <v>38</v>
      </c>
      <c r="C37" t="s">
        <v>2</v>
      </c>
    </row>
    <row r="38" spans="1:3" x14ac:dyDescent="0.25">
      <c r="A38">
        <v>37</v>
      </c>
      <c r="B38" s="2" t="s">
        <v>39</v>
      </c>
      <c r="C38" t="s">
        <v>2</v>
      </c>
    </row>
    <row r="39" spans="1:3" x14ac:dyDescent="0.25">
      <c r="A39">
        <v>38</v>
      </c>
      <c r="B39" s="4" t="s">
        <v>40</v>
      </c>
      <c r="C39" t="s">
        <v>2</v>
      </c>
    </row>
    <row r="40" spans="1:3" x14ac:dyDescent="0.25">
      <c r="A40">
        <v>39</v>
      </c>
      <c r="B40" s="3" t="s">
        <v>41</v>
      </c>
      <c r="C40" t="s">
        <v>2</v>
      </c>
    </row>
    <row r="41" spans="1:3" x14ac:dyDescent="0.25">
      <c r="A41">
        <v>40</v>
      </c>
      <c r="B41" s="3" t="s">
        <v>42</v>
      </c>
      <c r="C41" t="s">
        <v>2</v>
      </c>
    </row>
    <row r="42" spans="1:3" x14ac:dyDescent="0.25">
      <c r="A42">
        <v>41</v>
      </c>
      <c r="B42" s="1" t="s">
        <v>43</v>
      </c>
      <c r="C42" t="s">
        <v>2</v>
      </c>
    </row>
    <row r="43" spans="1:3" x14ac:dyDescent="0.25">
      <c r="A43">
        <v>42</v>
      </c>
      <c r="B43" s="5" t="s">
        <v>44</v>
      </c>
      <c r="C43" t="s">
        <v>2</v>
      </c>
    </row>
    <row r="44" spans="1:3" x14ac:dyDescent="0.25">
      <c r="A44">
        <v>43</v>
      </c>
      <c r="B44" t="s">
        <v>45</v>
      </c>
      <c r="C44" t="s">
        <v>25</v>
      </c>
    </row>
    <row r="45" spans="1:3" x14ac:dyDescent="0.25">
      <c r="A45">
        <v>44</v>
      </c>
      <c r="B45" t="s">
        <v>46</v>
      </c>
      <c r="C45" t="s">
        <v>2</v>
      </c>
    </row>
    <row r="47" spans="1:3" x14ac:dyDescent="0.25">
      <c r="B47" s="3" t="s">
        <v>47</v>
      </c>
    </row>
    <row r="48" spans="1:3" x14ac:dyDescent="0.25">
      <c r="B48" s="3" t="s">
        <v>48</v>
      </c>
    </row>
    <row r="49" spans="2:2" x14ac:dyDescent="0.25">
      <c r="B49" s="3" t="s">
        <v>49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7818A-518F-0842-A89F-D480C7620D77}">
  <sheetPr>
    <pageSetUpPr fitToPage="1"/>
  </sheetPr>
  <dimension ref="B1:Y95"/>
  <sheetViews>
    <sheetView tabSelected="1" zoomScale="85" zoomScaleNormal="85" workbookViewId="0">
      <selection activeCell="F9" sqref="F9"/>
    </sheetView>
  </sheetViews>
  <sheetFormatPr baseColWidth="10" defaultColWidth="11.42578125" defaultRowHeight="15" x14ac:dyDescent="0.25"/>
  <cols>
    <col min="2" max="2" width="4.85546875" style="98" customWidth="1"/>
    <col min="3" max="3" width="5.7109375" style="98" customWidth="1"/>
    <col min="4" max="4" width="2.42578125" style="98" customWidth="1"/>
    <col min="5" max="5" width="9.7109375" style="99" customWidth="1"/>
    <col min="6" max="6" width="46.42578125" style="98" customWidth="1"/>
    <col min="7" max="7" width="8.7109375" style="99" customWidth="1"/>
    <col min="8" max="8" width="9.7109375" style="99" customWidth="1"/>
    <col min="9" max="9" width="2.42578125" style="98" customWidth="1"/>
    <col min="10" max="10" width="9.7109375" style="99" customWidth="1"/>
    <col min="11" max="11" width="45.28515625" style="98" customWidth="1"/>
    <col min="12" max="12" width="8.7109375" style="99" customWidth="1"/>
    <col min="13" max="13" width="9.7109375" style="99" customWidth="1"/>
    <col min="14" max="14" width="5.28515625" customWidth="1"/>
    <col min="15" max="15" width="29.42578125" style="20" customWidth="1"/>
    <col min="16" max="16" width="8.28515625" customWidth="1"/>
    <col min="17" max="17" width="8.42578125" bestFit="1" customWidth="1"/>
    <col min="18" max="18" width="1.140625" customWidth="1"/>
    <col min="19" max="19" width="55.140625" style="109" bestFit="1" customWidth="1"/>
    <col min="20" max="20" width="8.7109375" style="98" customWidth="1"/>
    <col min="21" max="21" width="6.42578125" style="98" customWidth="1"/>
    <col min="22" max="22" width="1.42578125" style="98" customWidth="1"/>
    <col min="23" max="23" width="45.28515625" style="109" customWidth="1"/>
    <col min="24" max="24" width="8.7109375" style="98" customWidth="1"/>
    <col min="25" max="25" width="6.42578125" customWidth="1"/>
  </cols>
  <sheetData>
    <row r="1" spans="2:25" ht="19.5" thickBot="1" x14ac:dyDescent="0.35">
      <c r="B1" s="130" t="s">
        <v>50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2:25" x14ac:dyDescent="0.25">
      <c r="O2" s="17"/>
      <c r="P2" s="17"/>
      <c r="Q2" s="17"/>
      <c r="R2" s="17"/>
      <c r="S2" s="131" t="s">
        <v>51</v>
      </c>
      <c r="T2" s="131"/>
      <c r="U2" s="131"/>
      <c r="V2" s="96"/>
      <c r="W2" s="132" t="s">
        <v>52</v>
      </c>
      <c r="X2" s="132"/>
      <c r="Y2" s="132"/>
    </row>
    <row r="3" spans="2:25" ht="30" x14ac:dyDescent="0.25">
      <c r="B3" s="100" t="s">
        <v>53</v>
      </c>
      <c r="C3" s="101" t="s">
        <v>54</v>
      </c>
      <c r="D3" s="96"/>
      <c r="E3" s="100" t="s">
        <v>55</v>
      </c>
      <c r="F3" s="100" t="s">
        <v>56</v>
      </c>
      <c r="G3" s="100" t="s">
        <v>57</v>
      </c>
      <c r="H3" s="101" t="s">
        <v>58</v>
      </c>
      <c r="I3" s="102"/>
      <c r="J3" s="100" t="s">
        <v>55</v>
      </c>
      <c r="K3" s="100" t="s">
        <v>56</v>
      </c>
      <c r="L3" s="100" t="s">
        <v>57</v>
      </c>
      <c r="M3" s="101" t="s">
        <v>58</v>
      </c>
      <c r="O3" s="49" t="s">
        <v>59</v>
      </c>
      <c r="P3" s="49" t="s">
        <v>60</v>
      </c>
      <c r="Q3" s="49" t="s">
        <v>61</v>
      </c>
      <c r="R3" s="17"/>
      <c r="S3" s="110" t="s">
        <v>56</v>
      </c>
      <c r="T3" s="100" t="s">
        <v>57</v>
      </c>
      <c r="U3" s="100" t="s">
        <v>62</v>
      </c>
      <c r="V3" s="103"/>
      <c r="W3" s="111" t="s">
        <v>56</v>
      </c>
      <c r="X3" s="100" t="s">
        <v>57</v>
      </c>
      <c r="Y3" s="49" t="s">
        <v>62</v>
      </c>
    </row>
    <row r="4" spans="2:25" x14ac:dyDescent="0.25">
      <c r="B4" s="99"/>
      <c r="D4" s="99"/>
      <c r="F4" s="99"/>
      <c r="O4" s="17"/>
      <c r="P4" s="17"/>
      <c r="Q4" s="17"/>
      <c r="R4" s="17"/>
      <c r="S4" s="97"/>
      <c r="T4" s="96"/>
      <c r="U4" s="96"/>
      <c r="V4" s="96"/>
      <c r="W4" s="97"/>
      <c r="X4" s="96"/>
      <c r="Y4" s="17"/>
    </row>
    <row r="5" spans="2:25" x14ac:dyDescent="0.25">
      <c r="B5" s="133">
        <v>1</v>
      </c>
      <c r="C5" s="133">
        <f>H5+M5</f>
        <v>88</v>
      </c>
      <c r="D5" s="103"/>
      <c r="E5" s="134">
        <v>1</v>
      </c>
      <c r="F5" s="70" t="s">
        <v>1</v>
      </c>
      <c r="G5" s="67">
        <v>13</v>
      </c>
      <c r="H5" s="134">
        <f>SUM(G5:G9)</f>
        <v>45</v>
      </c>
      <c r="J5" s="134">
        <v>2</v>
      </c>
      <c r="K5" s="70" t="s">
        <v>63</v>
      </c>
      <c r="L5" s="67">
        <v>13</v>
      </c>
      <c r="M5" s="134">
        <f>SUM(L5:L9)</f>
        <v>43</v>
      </c>
      <c r="O5" s="135" t="s">
        <v>64</v>
      </c>
      <c r="P5" s="136">
        <v>70</v>
      </c>
      <c r="Q5" s="137">
        <f>SUMPRODUCT(T5:T10,U5:U10)+SUMPRODUCT(X5:X8,Y5:Y8)</f>
        <v>74</v>
      </c>
      <c r="R5" s="17"/>
      <c r="S5" s="86" t="s">
        <v>1</v>
      </c>
      <c r="T5" s="112">
        <v>13</v>
      </c>
      <c r="U5" s="95">
        <v>1</v>
      </c>
      <c r="V5" s="96"/>
      <c r="W5" s="86" t="s">
        <v>63</v>
      </c>
      <c r="X5" s="87">
        <v>13</v>
      </c>
      <c r="Y5" s="45">
        <v>1</v>
      </c>
    </row>
    <row r="6" spans="2:25" x14ac:dyDescent="0.25">
      <c r="B6" s="133"/>
      <c r="C6" s="133"/>
      <c r="D6" s="103"/>
      <c r="E6" s="134"/>
      <c r="F6" s="70" t="s">
        <v>120</v>
      </c>
      <c r="G6" s="67">
        <v>9</v>
      </c>
      <c r="H6" s="134"/>
      <c r="J6" s="134"/>
      <c r="K6" s="70" t="s">
        <v>121</v>
      </c>
      <c r="L6" s="67">
        <v>9</v>
      </c>
      <c r="M6" s="134"/>
      <c r="O6" s="135"/>
      <c r="P6" s="136"/>
      <c r="Q6" s="137"/>
      <c r="R6" s="17"/>
      <c r="S6" s="86" t="s">
        <v>184</v>
      </c>
      <c r="T6" s="112">
        <v>9</v>
      </c>
      <c r="U6" s="95">
        <v>1</v>
      </c>
      <c r="V6" s="96"/>
      <c r="W6" s="86" t="s">
        <v>187</v>
      </c>
      <c r="X6" s="87">
        <v>9</v>
      </c>
      <c r="Y6" s="45">
        <v>1</v>
      </c>
    </row>
    <row r="7" spans="2:25" x14ac:dyDescent="0.25">
      <c r="B7" s="133"/>
      <c r="C7" s="133"/>
      <c r="D7" s="103"/>
      <c r="E7" s="134"/>
      <c r="F7" s="70" t="s">
        <v>6</v>
      </c>
      <c r="G7" s="67">
        <v>10</v>
      </c>
      <c r="H7" s="134"/>
      <c r="J7" s="134"/>
      <c r="K7" s="70" t="s">
        <v>66</v>
      </c>
      <c r="L7" s="67">
        <v>10</v>
      </c>
      <c r="M7" s="134"/>
      <c r="O7" s="135"/>
      <c r="P7" s="136"/>
      <c r="Q7" s="137"/>
      <c r="R7" s="17"/>
      <c r="S7" s="86" t="s">
        <v>4</v>
      </c>
      <c r="T7" s="112">
        <v>10</v>
      </c>
      <c r="U7" s="95">
        <v>1</v>
      </c>
      <c r="V7" s="96"/>
      <c r="W7" s="108" t="s">
        <v>67</v>
      </c>
      <c r="X7" s="113">
        <v>10</v>
      </c>
      <c r="Y7" s="45">
        <v>1</v>
      </c>
    </row>
    <row r="8" spans="2:25" x14ac:dyDescent="0.25">
      <c r="B8" s="133"/>
      <c r="C8" s="133"/>
      <c r="D8" s="103"/>
      <c r="E8" s="134"/>
      <c r="F8" s="70" t="s">
        <v>122</v>
      </c>
      <c r="G8" s="67">
        <v>8</v>
      </c>
      <c r="H8" s="134"/>
      <c r="J8" s="134"/>
      <c r="K8" s="70" t="s">
        <v>35</v>
      </c>
      <c r="L8" s="67">
        <v>7</v>
      </c>
      <c r="M8" s="134"/>
      <c r="O8" s="135"/>
      <c r="P8" s="136"/>
      <c r="Q8" s="137"/>
      <c r="R8" s="17"/>
      <c r="S8" s="86" t="s">
        <v>5</v>
      </c>
      <c r="T8" s="112">
        <v>10</v>
      </c>
      <c r="U8" s="95">
        <v>1</v>
      </c>
      <c r="V8" s="96"/>
      <c r="W8" s="93"/>
      <c r="X8" s="94"/>
      <c r="Y8" s="45"/>
    </row>
    <row r="9" spans="2:25" x14ac:dyDescent="0.25">
      <c r="B9" s="133"/>
      <c r="C9" s="133"/>
      <c r="D9" s="104"/>
      <c r="E9" s="134"/>
      <c r="F9" s="70" t="s">
        <v>236</v>
      </c>
      <c r="G9" s="67">
        <v>5</v>
      </c>
      <c r="H9" s="134"/>
      <c r="J9" s="134"/>
      <c r="K9" s="70" t="s">
        <v>210</v>
      </c>
      <c r="L9" s="67">
        <v>4</v>
      </c>
      <c r="M9" s="134"/>
      <c r="O9" s="135"/>
      <c r="P9" s="136"/>
      <c r="Q9" s="137"/>
      <c r="R9" s="17"/>
      <c r="S9" s="108" t="s">
        <v>212</v>
      </c>
      <c r="T9" s="115">
        <v>6</v>
      </c>
      <c r="U9" s="95">
        <v>0</v>
      </c>
      <c r="V9" s="96"/>
      <c r="W9" s="93"/>
      <c r="X9" s="115"/>
      <c r="Y9" s="45"/>
    </row>
    <row r="10" spans="2:25" x14ac:dyDescent="0.25">
      <c r="O10" s="135"/>
      <c r="P10" s="136"/>
      <c r="Q10" s="137"/>
      <c r="R10" s="17"/>
      <c r="S10" s="108" t="s">
        <v>213</v>
      </c>
      <c r="T10" s="115">
        <v>6</v>
      </c>
      <c r="U10" s="95">
        <v>0</v>
      </c>
      <c r="V10" s="96"/>
      <c r="W10" s="93"/>
      <c r="X10" s="115"/>
      <c r="Y10" s="45"/>
    </row>
    <row r="11" spans="2:25" x14ac:dyDescent="0.25">
      <c r="B11" s="133">
        <v>2</v>
      </c>
      <c r="C11" s="133">
        <f>H11+M11</f>
        <v>89</v>
      </c>
      <c r="D11" s="103"/>
      <c r="E11" s="134">
        <v>3</v>
      </c>
      <c r="F11" s="70" t="s">
        <v>4</v>
      </c>
      <c r="G11" s="67">
        <v>10</v>
      </c>
      <c r="H11" s="134">
        <f>SUM(G11:G15)</f>
        <v>45</v>
      </c>
      <c r="J11" s="134">
        <v>4</v>
      </c>
      <c r="K11" s="70" t="s">
        <v>70</v>
      </c>
      <c r="L11" s="67">
        <v>10</v>
      </c>
      <c r="M11" s="134">
        <f>SUM(L11:L15)</f>
        <v>44</v>
      </c>
      <c r="O11" s="17"/>
      <c r="P11" s="10"/>
      <c r="Q11" s="18"/>
      <c r="R11" s="17"/>
      <c r="S11" s="97"/>
      <c r="T11" s="96"/>
      <c r="U11" s="96"/>
      <c r="V11" s="96"/>
      <c r="W11" s="97"/>
      <c r="X11" s="96"/>
      <c r="Y11" s="17"/>
    </row>
    <row r="12" spans="2:25" x14ac:dyDescent="0.25">
      <c r="B12" s="133"/>
      <c r="C12" s="133"/>
      <c r="D12" s="103"/>
      <c r="E12" s="134"/>
      <c r="F12" s="70" t="s">
        <v>5</v>
      </c>
      <c r="G12" s="67">
        <v>10</v>
      </c>
      <c r="H12" s="134"/>
      <c r="J12" s="134"/>
      <c r="K12" s="70" t="s">
        <v>123</v>
      </c>
      <c r="L12" s="67">
        <v>10</v>
      </c>
      <c r="M12" s="134"/>
      <c r="O12" s="135" t="s">
        <v>69</v>
      </c>
      <c r="P12" s="138">
        <v>45</v>
      </c>
      <c r="Q12" s="135">
        <f>SUMPRODUCT(T12:T16,U12:U16)+SUMPRODUCT(X12:X16,Y12:Y16)</f>
        <v>45</v>
      </c>
      <c r="R12" s="17"/>
      <c r="S12" s="86" t="s">
        <v>6</v>
      </c>
      <c r="T12" s="88">
        <v>10</v>
      </c>
      <c r="U12" s="95">
        <v>1</v>
      </c>
      <c r="V12" s="96"/>
      <c r="W12" s="86" t="s">
        <v>66</v>
      </c>
      <c r="X12" s="88">
        <v>10</v>
      </c>
      <c r="Y12" s="45">
        <v>1</v>
      </c>
    </row>
    <row r="13" spans="2:25" x14ac:dyDescent="0.25">
      <c r="B13" s="133"/>
      <c r="C13" s="133"/>
      <c r="D13" s="103"/>
      <c r="E13" s="134"/>
      <c r="F13" s="70" t="s">
        <v>124</v>
      </c>
      <c r="G13" s="67">
        <v>10</v>
      </c>
      <c r="H13" s="134"/>
      <c r="J13" s="134"/>
      <c r="K13" s="70" t="s">
        <v>74</v>
      </c>
      <c r="L13" s="67">
        <v>7</v>
      </c>
      <c r="M13" s="134"/>
      <c r="O13" s="135"/>
      <c r="P13" s="138"/>
      <c r="Q13" s="135"/>
      <c r="R13" s="17"/>
      <c r="S13" s="86" t="s">
        <v>125</v>
      </c>
      <c r="T13" s="88">
        <v>5</v>
      </c>
      <c r="U13" s="95">
        <v>1</v>
      </c>
      <c r="V13" s="96"/>
      <c r="W13" s="108" t="s">
        <v>73</v>
      </c>
      <c r="X13" s="114">
        <v>10</v>
      </c>
      <c r="Y13" s="45">
        <v>0</v>
      </c>
    </row>
    <row r="14" spans="2:25" x14ac:dyDescent="0.25">
      <c r="B14" s="133"/>
      <c r="C14" s="133"/>
      <c r="D14" s="103"/>
      <c r="E14" s="134"/>
      <c r="F14" s="70" t="s">
        <v>125</v>
      </c>
      <c r="G14" s="67">
        <v>5</v>
      </c>
      <c r="H14" s="134"/>
      <c r="J14" s="134"/>
      <c r="K14" s="70" t="s">
        <v>126</v>
      </c>
      <c r="L14" s="67">
        <v>7</v>
      </c>
      <c r="M14" s="134"/>
      <c r="O14" s="135"/>
      <c r="P14" s="138"/>
      <c r="Q14" s="135"/>
      <c r="R14" s="17"/>
      <c r="S14" s="86" t="s">
        <v>124</v>
      </c>
      <c r="T14" s="88">
        <v>10</v>
      </c>
      <c r="U14" s="95">
        <v>1</v>
      </c>
      <c r="V14" s="96"/>
      <c r="W14" s="108" t="s">
        <v>75</v>
      </c>
      <c r="X14" s="114">
        <v>10</v>
      </c>
      <c r="Y14" s="45">
        <v>0</v>
      </c>
    </row>
    <row r="15" spans="2:25" x14ac:dyDescent="0.25">
      <c r="B15" s="133"/>
      <c r="C15" s="133"/>
      <c r="D15" s="103"/>
      <c r="E15" s="134"/>
      <c r="F15" s="70" t="s">
        <v>71</v>
      </c>
      <c r="G15" s="67">
        <v>10</v>
      </c>
      <c r="H15" s="134"/>
      <c r="J15" s="134"/>
      <c r="K15" s="57" t="s">
        <v>67</v>
      </c>
      <c r="L15" s="62">
        <v>10</v>
      </c>
      <c r="M15" s="134"/>
      <c r="O15" s="135"/>
      <c r="P15" s="138"/>
      <c r="Q15" s="135"/>
      <c r="R15" s="17"/>
      <c r="S15" s="108" t="s">
        <v>180</v>
      </c>
      <c r="T15" s="114">
        <v>10</v>
      </c>
      <c r="U15" s="95">
        <v>0</v>
      </c>
      <c r="V15" s="96"/>
      <c r="W15" s="108" t="s">
        <v>77</v>
      </c>
      <c r="X15" s="114">
        <v>5</v>
      </c>
      <c r="Y15" s="45">
        <v>0</v>
      </c>
    </row>
    <row r="16" spans="2:25" x14ac:dyDescent="0.25">
      <c r="O16" s="135"/>
      <c r="P16" s="138"/>
      <c r="Q16" s="135"/>
      <c r="R16" s="17"/>
      <c r="S16" s="86" t="s">
        <v>71</v>
      </c>
      <c r="T16" s="87">
        <v>10</v>
      </c>
      <c r="U16" s="45">
        <v>1</v>
      </c>
      <c r="V16" s="96"/>
      <c r="W16" s="105"/>
      <c r="X16" s="91"/>
      <c r="Y16" s="1"/>
    </row>
    <row r="17" spans="2:25" x14ac:dyDescent="0.25">
      <c r="B17" s="133">
        <v>3</v>
      </c>
      <c r="C17" s="133">
        <f>H17+M17</f>
        <v>95</v>
      </c>
      <c r="D17" s="103"/>
      <c r="E17" s="134">
        <v>5</v>
      </c>
      <c r="F17" s="70" t="s">
        <v>79</v>
      </c>
      <c r="G17" s="67">
        <v>10</v>
      </c>
      <c r="H17" s="134">
        <f>SUM(G17:G21)</f>
        <v>45</v>
      </c>
      <c r="J17" s="134">
        <v>6</v>
      </c>
      <c r="K17" s="70" t="s">
        <v>127</v>
      </c>
      <c r="L17" s="67">
        <v>10</v>
      </c>
      <c r="M17" s="134">
        <f>SUM(L17:L22)</f>
        <v>50</v>
      </c>
      <c r="O17" s="17"/>
      <c r="P17" s="19"/>
      <c r="Q17" s="17"/>
      <c r="R17" s="17"/>
      <c r="S17" s="97"/>
      <c r="T17" s="96"/>
      <c r="U17" s="96"/>
      <c r="V17" s="96"/>
      <c r="W17" s="97"/>
      <c r="X17" s="96"/>
      <c r="Y17" s="17"/>
    </row>
    <row r="18" spans="2:25" x14ac:dyDescent="0.25">
      <c r="B18" s="133"/>
      <c r="C18" s="133"/>
      <c r="D18" s="103"/>
      <c r="E18" s="134"/>
      <c r="F18" s="70" t="s">
        <v>11</v>
      </c>
      <c r="G18" s="67">
        <v>10</v>
      </c>
      <c r="H18" s="134"/>
      <c r="J18" s="134"/>
      <c r="K18" s="70" t="s">
        <v>128</v>
      </c>
      <c r="L18" s="67">
        <v>12</v>
      </c>
      <c r="M18" s="134"/>
      <c r="O18" s="135" t="s">
        <v>78</v>
      </c>
      <c r="P18" s="138">
        <v>16</v>
      </c>
      <c r="Q18" s="135">
        <f>SUMPRODUCT(T18:T20,U18:U20)+SUMPRODUCT(X18:X20,Y18:Y20)</f>
        <v>18</v>
      </c>
      <c r="R18" s="17"/>
      <c r="S18" s="108" t="s">
        <v>9</v>
      </c>
      <c r="T18" s="114">
        <v>10</v>
      </c>
      <c r="U18" s="95">
        <v>0</v>
      </c>
      <c r="V18" s="96"/>
      <c r="W18" s="86" t="s">
        <v>70</v>
      </c>
      <c r="X18" s="87">
        <v>10</v>
      </c>
      <c r="Y18" s="45">
        <v>1</v>
      </c>
    </row>
    <row r="19" spans="2:25" x14ac:dyDescent="0.25">
      <c r="B19" s="133"/>
      <c r="C19" s="133"/>
      <c r="D19" s="103"/>
      <c r="E19" s="134"/>
      <c r="F19" s="70" t="s">
        <v>129</v>
      </c>
      <c r="G19" s="67">
        <v>14</v>
      </c>
      <c r="H19" s="134"/>
      <c r="J19" s="134"/>
      <c r="K19" s="70" t="s">
        <v>130</v>
      </c>
      <c r="L19" s="67">
        <v>8</v>
      </c>
      <c r="M19" s="134"/>
      <c r="O19" s="135"/>
      <c r="P19" s="138"/>
      <c r="Q19" s="135"/>
      <c r="R19" s="17"/>
      <c r="S19" s="108"/>
      <c r="T19" s="95"/>
      <c r="U19" s="95"/>
      <c r="V19" s="96"/>
      <c r="W19" s="108" t="s">
        <v>188</v>
      </c>
      <c r="X19" s="113">
        <v>8</v>
      </c>
      <c r="Y19" s="45">
        <v>1</v>
      </c>
    </row>
    <row r="20" spans="2:25" x14ac:dyDescent="0.25">
      <c r="B20" s="133"/>
      <c r="C20" s="133"/>
      <c r="D20" s="103"/>
      <c r="E20" s="134"/>
      <c r="F20" s="43" t="s">
        <v>182</v>
      </c>
      <c r="G20" s="62">
        <v>5</v>
      </c>
      <c r="H20" s="134"/>
      <c r="J20" s="134"/>
      <c r="K20" s="70" t="s">
        <v>132</v>
      </c>
      <c r="L20" s="67">
        <v>9</v>
      </c>
      <c r="M20" s="134"/>
      <c r="O20" s="135"/>
      <c r="P20" s="138"/>
      <c r="Q20" s="135"/>
      <c r="R20" s="17"/>
      <c r="S20" s="43"/>
      <c r="T20" s="95"/>
      <c r="U20" s="95"/>
      <c r="V20" s="96"/>
      <c r="W20" s="43" t="s">
        <v>136</v>
      </c>
      <c r="X20" s="113">
        <v>10</v>
      </c>
      <c r="Y20" s="45">
        <v>0</v>
      </c>
    </row>
    <row r="21" spans="2:25" x14ac:dyDescent="0.25">
      <c r="B21" s="133"/>
      <c r="C21" s="133"/>
      <c r="D21" s="103"/>
      <c r="E21" s="134"/>
      <c r="F21" s="108" t="s">
        <v>179</v>
      </c>
      <c r="G21" s="62">
        <f>+T46</f>
        <v>6</v>
      </c>
      <c r="H21" s="134"/>
      <c r="J21" s="134"/>
      <c r="K21" s="70" t="s">
        <v>211</v>
      </c>
      <c r="L21" s="67">
        <v>4</v>
      </c>
      <c r="M21" s="134"/>
      <c r="O21" s="17"/>
      <c r="P21" s="19"/>
      <c r="Q21" s="17"/>
      <c r="R21" s="17"/>
      <c r="S21" s="97"/>
      <c r="T21" s="96"/>
      <c r="U21" s="96"/>
      <c r="V21" s="96"/>
      <c r="W21" s="97"/>
      <c r="X21" s="96"/>
      <c r="Y21" s="17"/>
    </row>
    <row r="22" spans="2:25" ht="15" customHeight="1" x14ac:dyDescent="0.25">
      <c r="B22" s="133"/>
      <c r="C22" s="133"/>
      <c r="D22" s="103"/>
      <c r="E22" s="134"/>
      <c r="F22" s="57"/>
      <c r="G22" s="62"/>
      <c r="H22" s="134"/>
      <c r="J22" s="134"/>
      <c r="K22" s="66" t="s">
        <v>84</v>
      </c>
      <c r="L22" s="67">
        <v>7</v>
      </c>
      <c r="M22" s="134"/>
      <c r="O22" s="45" t="s">
        <v>85</v>
      </c>
      <c r="P22" s="44">
        <v>8</v>
      </c>
      <c r="Q22" s="45">
        <f>SUMPRODUCT(T22,U22)</f>
        <v>8</v>
      </c>
      <c r="R22" s="17"/>
      <c r="S22" s="86" t="s">
        <v>122</v>
      </c>
      <c r="T22" s="112">
        <v>8</v>
      </c>
      <c r="U22" s="95">
        <v>1</v>
      </c>
      <c r="V22" s="96"/>
      <c r="W22" s="93"/>
      <c r="X22" s="95"/>
      <c r="Y22" s="45"/>
    </row>
    <row r="23" spans="2:25" x14ac:dyDescent="0.25">
      <c r="B23" s="104"/>
      <c r="C23" s="104"/>
      <c r="D23" s="104"/>
      <c r="O23" s="17"/>
      <c r="P23" s="19"/>
      <c r="Q23" s="17"/>
      <c r="R23" s="17"/>
      <c r="S23" s="97"/>
      <c r="T23" s="96"/>
      <c r="U23" s="96"/>
      <c r="V23" s="96"/>
      <c r="W23" s="97"/>
      <c r="X23" s="96"/>
      <c r="Y23" s="17"/>
    </row>
    <row r="24" spans="2:25" x14ac:dyDescent="0.25">
      <c r="B24" s="133">
        <v>4</v>
      </c>
      <c r="C24" s="133">
        <f>H24+M24</f>
        <v>87</v>
      </c>
      <c r="D24" s="103"/>
      <c r="E24" s="134">
        <v>7</v>
      </c>
      <c r="F24" s="70" t="s">
        <v>133</v>
      </c>
      <c r="G24" s="67">
        <v>11</v>
      </c>
      <c r="H24" s="134">
        <f>SUM(G24:G29)</f>
        <v>45</v>
      </c>
      <c r="J24" s="134">
        <v>8</v>
      </c>
      <c r="K24" s="66" t="s">
        <v>134</v>
      </c>
      <c r="L24" s="67">
        <v>10</v>
      </c>
      <c r="M24" s="134">
        <f>SUM(L24:L29)</f>
        <v>42</v>
      </c>
      <c r="O24" s="139" t="s">
        <v>87</v>
      </c>
      <c r="P24" s="138">
        <v>30</v>
      </c>
      <c r="Q24" s="135">
        <f>SUMPRODUCT(T24:T26,U24:U26)+SUMPRODUCT(X24:X26,Y24:Y26)</f>
        <v>35</v>
      </c>
      <c r="R24" s="17"/>
      <c r="S24" s="86" t="s">
        <v>11</v>
      </c>
      <c r="T24" s="112">
        <v>10</v>
      </c>
      <c r="U24" s="95">
        <v>1</v>
      </c>
      <c r="V24" s="96"/>
      <c r="W24" s="86" t="s">
        <v>123</v>
      </c>
      <c r="X24" s="87">
        <v>10</v>
      </c>
      <c r="Y24" s="45">
        <v>1</v>
      </c>
    </row>
    <row r="25" spans="2:25" x14ac:dyDescent="0.25">
      <c r="B25" s="133"/>
      <c r="C25" s="133"/>
      <c r="D25" s="103"/>
      <c r="E25" s="134"/>
      <c r="F25" s="70" t="s">
        <v>135</v>
      </c>
      <c r="G25" s="67">
        <v>11</v>
      </c>
      <c r="H25" s="134"/>
      <c r="J25" s="134"/>
      <c r="K25" s="66" t="s">
        <v>174</v>
      </c>
      <c r="L25" s="67">
        <v>8</v>
      </c>
      <c r="M25" s="134"/>
      <c r="O25" s="139"/>
      <c r="P25" s="138"/>
      <c r="Q25" s="135"/>
      <c r="R25" s="17"/>
      <c r="S25" s="108" t="s">
        <v>12</v>
      </c>
      <c r="T25" s="113">
        <v>5</v>
      </c>
      <c r="U25" s="95">
        <v>1</v>
      </c>
      <c r="V25" s="96"/>
      <c r="W25" s="86" t="s">
        <v>127</v>
      </c>
      <c r="X25" s="87">
        <v>10</v>
      </c>
      <c r="Y25" s="45">
        <v>1</v>
      </c>
    </row>
    <row r="26" spans="2:25" x14ac:dyDescent="0.25">
      <c r="B26" s="133"/>
      <c r="C26" s="133"/>
      <c r="D26" s="103"/>
      <c r="E26" s="134"/>
      <c r="F26" s="66" t="s">
        <v>33</v>
      </c>
      <c r="G26" s="67">
        <v>8</v>
      </c>
      <c r="H26" s="134"/>
      <c r="J26" s="134"/>
      <c r="K26" s="66" t="s">
        <v>175</v>
      </c>
      <c r="L26" s="67">
        <v>6</v>
      </c>
      <c r="M26" s="134"/>
      <c r="O26" s="139"/>
      <c r="P26" s="138"/>
      <c r="Q26" s="135"/>
      <c r="R26" s="17"/>
      <c r="S26" s="108" t="s">
        <v>137</v>
      </c>
      <c r="T26" s="114">
        <v>12</v>
      </c>
      <c r="U26" s="95">
        <v>0</v>
      </c>
      <c r="V26" s="96"/>
      <c r="W26" s="108" t="s">
        <v>12</v>
      </c>
      <c r="X26" s="113">
        <v>5</v>
      </c>
      <c r="Y26" s="45">
        <v>0</v>
      </c>
    </row>
    <row r="27" spans="2:25" x14ac:dyDescent="0.25">
      <c r="B27" s="133"/>
      <c r="C27" s="133"/>
      <c r="D27" s="103"/>
      <c r="E27" s="134"/>
      <c r="F27" s="66" t="s">
        <v>139</v>
      </c>
      <c r="G27" s="67">
        <v>8</v>
      </c>
      <c r="H27" s="134"/>
      <c r="J27" s="134"/>
      <c r="K27" s="66" t="s">
        <v>112</v>
      </c>
      <c r="L27" s="67">
        <v>4</v>
      </c>
      <c r="M27" s="134"/>
      <c r="O27" s="17"/>
      <c r="P27" s="19"/>
      <c r="Q27" s="17"/>
      <c r="R27" s="17"/>
      <c r="S27" s="97"/>
      <c r="T27" s="96"/>
      <c r="U27" s="96"/>
      <c r="V27" s="96"/>
      <c r="W27" s="97"/>
      <c r="X27" s="96"/>
      <c r="Y27" s="17"/>
    </row>
    <row r="28" spans="2:25" x14ac:dyDescent="0.25">
      <c r="B28" s="133"/>
      <c r="C28" s="133"/>
      <c r="D28" s="103"/>
      <c r="E28" s="134"/>
      <c r="F28" s="66" t="s">
        <v>15</v>
      </c>
      <c r="G28" s="67">
        <v>7</v>
      </c>
      <c r="H28" s="134"/>
      <c r="J28" s="134"/>
      <c r="K28" s="106" t="str">
        <f>+W53</f>
        <v>Introducción a la ingeniería sanitaria</v>
      </c>
      <c r="L28" s="107">
        <v>6</v>
      </c>
      <c r="M28" s="134"/>
      <c r="O28" s="135" t="s">
        <v>89</v>
      </c>
      <c r="P28" s="138">
        <v>20</v>
      </c>
      <c r="Q28" s="135">
        <f>SUMPRODUCT(T28:T29,U28:U29)+SUMPRODUCT(X28:X29,Y28:Y29)</f>
        <v>25</v>
      </c>
      <c r="R28" s="17"/>
      <c r="S28" s="86" t="s">
        <v>135</v>
      </c>
      <c r="T28" s="88">
        <v>11</v>
      </c>
      <c r="U28" s="95">
        <v>1</v>
      </c>
      <c r="V28" s="96"/>
      <c r="W28" s="86" t="s">
        <v>132</v>
      </c>
      <c r="X28" s="87">
        <v>9</v>
      </c>
      <c r="Y28" s="45">
        <v>1</v>
      </c>
    </row>
    <row r="29" spans="2:25" x14ac:dyDescent="0.25">
      <c r="B29" s="133"/>
      <c r="C29" s="133"/>
      <c r="D29" s="103"/>
      <c r="E29" s="134"/>
      <c r="F29" s="91"/>
      <c r="G29" s="63"/>
      <c r="H29" s="134"/>
      <c r="J29" s="134"/>
      <c r="K29" s="57" t="s">
        <v>188</v>
      </c>
      <c r="L29" s="62">
        <v>8</v>
      </c>
      <c r="M29" s="134"/>
      <c r="O29" s="135"/>
      <c r="P29" s="138"/>
      <c r="Q29" s="135"/>
      <c r="R29" s="17"/>
      <c r="S29" s="108"/>
      <c r="T29" s="95"/>
      <c r="U29" s="95"/>
      <c r="V29" s="96"/>
      <c r="W29" s="108" t="s">
        <v>91</v>
      </c>
      <c r="X29" s="113">
        <v>5</v>
      </c>
      <c r="Y29" s="45">
        <v>1</v>
      </c>
    </row>
    <row r="30" spans="2:25" x14ac:dyDescent="0.25">
      <c r="B30" s="103"/>
      <c r="C30" s="103"/>
      <c r="D30" s="103"/>
      <c r="E30" s="96"/>
      <c r="H30" s="96"/>
      <c r="J30" s="96"/>
      <c r="M30" s="96"/>
      <c r="O30" s="17"/>
      <c r="P30" s="19"/>
      <c r="Q30" s="17"/>
      <c r="R30" s="17"/>
      <c r="S30" s="97"/>
      <c r="T30" s="96"/>
      <c r="U30" s="96"/>
      <c r="V30" s="96"/>
      <c r="W30" s="97"/>
      <c r="X30" s="96"/>
      <c r="Y30" s="17"/>
    </row>
    <row r="31" spans="2:25" x14ac:dyDescent="0.25">
      <c r="B31" s="133">
        <v>5</v>
      </c>
      <c r="C31" s="133">
        <f>H31+M31</f>
        <v>95</v>
      </c>
      <c r="D31" s="103"/>
      <c r="E31" s="134">
        <v>9</v>
      </c>
      <c r="F31" s="66" t="s">
        <v>176</v>
      </c>
      <c r="G31" s="67">
        <v>13</v>
      </c>
      <c r="H31" s="134">
        <f>SUM(G31:G37)</f>
        <v>44</v>
      </c>
      <c r="J31" s="134">
        <v>10</v>
      </c>
      <c r="K31" s="66" t="s">
        <v>177</v>
      </c>
      <c r="L31" s="67">
        <v>13</v>
      </c>
      <c r="M31" s="134">
        <f>SUM(L31:L37)</f>
        <v>51</v>
      </c>
      <c r="O31" s="135" t="s">
        <v>92</v>
      </c>
      <c r="P31" s="138">
        <v>15</v>
      </c>
      <c r="Q31" s="135">
        <f>SUMPRODUCT(T31:T33,U31:U33)+SUMPRODUCT(X31:X33,Y31:Y33)</f>
        <v>43</v>
      </c>
      <c r="R31" s="17"/>
      <c r="S31" s="86" t="s">
        <v>15</v>
      </c>
      <c r="T31" s="112">
        <v>7</v>
      </c>
      <c r="U31" s="95">
        <v>1</v>
      </c>
      <c r="V31" s="96"/>
      <c r="W31" s="86" t="s">
        <v>128</v>
      </c>
      <c r="X31" s="87">
        <v>12</v>
      </c>
      <c r="Y31" s="45">
        <v>1</v>
      </c>
    </row>
    <row r="32" spans="2:25" x14ac:dyDescent="0.25">
      <c r="B32" s="133"/>
      <c r="C32" s="133"/>
      <c r="D32" s="103"/>
      <c r="E32" s="134"/>
      <c r="F32" s="70" t="s">
        <v>141</v>
      </c>
      <c r="G32" s="67">
        <v>8</v>
      </c>
      <c r="H32" s="134"/>
      <c r="J32" s="134"/>
      <c r="K32" s="66" t="s">
        <v>138</v>
      </c>
      <c r="L32" s="67">
        <v>7</v>
      </c>
      <c r="M32" s="134"/>
      <c r="O32" s="135"/>
      <c r="P32" s="138"/>
      <c r="Q32" s="135"/>
      <c r="R32" s="17"/>
      <c r="S32" s="66" t="s">
        <v>139</v>
      </c>
      <c r="T32" s="112">
        <v>8</v>
      </c>
      <c r="U32" s="95">
        <v>1</v>
      </c>
      <c r="V32" s="96"/>
      <c r="W32" s="86" t="s">
        <v>174</v>
      </c>
      <c r="X32" s="87">
        <v>8</v>
      </c>
      <c r="Y32" s="45">
        <v>1</v>
      </c>
    </row>
    <row r="33" spans="2:25" ht="15" customHeight="1" x14ac:dyDescent="0.25">
      <c r="B33" s="133"/>
      <c r="C33" s="133"/>
      <c r="D33" s="103"/>
      <c r="E33" s="134"/>
      <c r="F33" s="57" t="s">
        <v>233</v>
      </c>
      <c r="G33" s="62">
        <v>12</v>
      </c>
      <c r="H33" s="134"/>
      <c r="J33" s="134"/>
      <c r="K33" s="66" t="s">
        <v>142</v>
      </c>
      <c r="L33" s="67">
        <v>12</v>
      </c>
      <c r="M33" s="134"/>
      <c r="O33" s="135"/>
      <c r="P33" s="138"/>
      <c r="Q33" s="135"/>
      <c r="R33" s="17"/>
      <c r="S33" s="108" t="s">
        <v>144</v>
      </c>
      <c r="T33" s="114">
        <v>2</v>
      </c>
      <c r="U33" s="95">
        <v>1</v>
      </c>
      <c r="V33" s="96"/>
      <c r="W33" s="108" t="s">
        <v>178</v>
      </c>
      <c r="X33" s="113">
        <v>6</v>
      </c>
      <c r="Y33" s="46">
        <v>1</v>
      </c>
    </row>
    <row r="34" spans="2:25" x14ac:dyDescent="0.25">
      <c r="B34" s="133"/>
      <c r="C34" s="133"/>
      <c r="D34" s="103"/>
      <c r="E34" s="134"/>
      <c r="F34" s="43" t="s">
        <v>12</v>
      </c>
      <c r="G34" s="62">
        <v>5</v>
      </c>
      <c r="H34" s="134"/>
      <c r="J34" s="134"/>
      <c r="K34" s="43" t="s">
        <v>91</v>
      </c>
      <c r="L34" s="62">
        <v>5</v>
      </c>
      <c r="M34" s="134"/>
      <c r="O34" s="17"/>
      <c r="P34" s="19"/>
      <c r="Q34" s="17"/>
      <c r="R34" s="17"/>
      <c r="S34" s="97"/>
      <c r="T34" s="96"/>
      <c r="U34" s="96"/>
      <c r="V34" s="96"/>
      <c r="W34" s="97"/>
      <c r="X34" s="116"/>
      <c r="Y34" s="15"/>
    </row>
    <row r="35" spans="2:25" x14ac:dyDescent="0.25">
      <c r="B35" s="133"/>
      <c r="C35" s="133"/>
      <c r="E35" s="134"/>
      <c r="F35" s="108" t="s">
        <v>144</v>
      </c>
      <c r="G35" s="114">
        <v>6</v>
      </c>
      <c r="H35" s="134"/>
      <c r="J35" s="134"/>
      <c r="K35" s="108" t="s">
        <v>229</v>
      </c>
      <c r="L35" s="62">
        <v>8</v>
      </c>
      <c r="M35" s="134"/>
      <c r="O35" s="139" t="s">
        <v>95</v>
      </c>
      <c r="P35" s="138">
        <v>8</v>
      </c>
      <c r="Q35" s="135">
        <f>SUMPRODUCT(T35:T36,U35:U36)+SUMPRODUCT(X35:X36,Y35:Y36)</f>
        <v>14</v>
      </c>
      <c r="R35" s="17"/>
      <c r="S35" s="86" t="s">
        <v>79</v>
      </c>
      <c r="T35" s="88">
        <v>10</v>
      </c>
      <c r="U35" s="95">
        <v>1</v>
      </c>
      <c r="V35" s="96"/>
      <c r="W35" s="93"/>
      <c r="X35" s="95"/>
      <c r="Y35" s="45"/>
    </row>
    <row r="36" spans="2:25" ht="15" customHeight="1" x14ac:dyDescent="0.25">
      <c r="B36" s="133"/>
      <c r="C36" s="133"/>
      <c r="D36" s="96"/>
      <c r="E36" s="134"/>
      <c r="F36" s="91"/>
      <c r="G36" s="63"/>
      <c r="H36" s="134"/>
      <c r="J36" s="134"/>
      <c r="K36" s="43" t="s">
        <v>178</v>
      </c>
      <c r="L36" s="62">
        <v>6</v>
      </c>
      <c r="M36" s="134"/>
      <c r="O36" s="139"/>
      <c r="P36" s="138"/>
      <c r="Q36" s="135"/>
      <c r="R36" s="17"/>
      <c r="S36" s="108" t="s">
        <v>144</v>
      </c>
      <c r="T36" s="114">
        <v>4</v>
      </c>
      <c r="U36" s="95">
        <v>1</v>
      </c>
      <c r="V36" s="96"/>
      <c r="W36" s="93"/>
      <c r="X36" s="95"/>
      <c r="Y36" s="45"/>
    </row>
    <row r="37" spans="2:25" x14ac:dyDescent="0.25">
      <c r="B37" s="133"/>
      <c r="C37" s="133"/>
      <c r="E37" s="134"/>
      <c r="F37" s="91"/>
      <c r="G37" s="63"/>
      <c r="H37" s="134"/>
      <c r="J37" s="134"/>
      <c r="K37" s="66"/>
      <c r="L37" s="67"/>
      <c r="M37" s="134"/>
      <c r="O37" s="17"/>
      <c r="P37" s="19"/>
      <c r="Q37" s="17"/>
      <c r="R37" s="17"/>
      <c r="S37" s="97"/>
      <c r="T37" s="96"/>
      <c r="U37" s="96"/>
      <c r="V37" s="96"/>
      <c r="W37" s="97"/>
      <c r="X37" s="96"/>
      <c r="Y37" s="17"/>
    </row>
    <row r="38" spans="2:25" x14ac:dyDescent="0.25">
      <c r="O38" s="139" t="s">
        <v>96</v>
      </c>
      <c r="P38" s="138">
        <v>10</v>
      </c>
      <c r="Q38" s="135">
        <f>SUMPRODUCT(T38:T41,U38:U41)+SUMPRODUCT(X38:X41,Y38:Y41)</f>
        <v>49</v>
      </c>
      <c r="R38" s="17"/>
      <c r="S38" s="66" t="s">
        <v>133</v>
      </c>
      <c r="T38" s="88">
        <v>11</v>
      </c>
      <c r="U38" s="95">
        <v>1</v>
      </c>
      <c r="V38" s="96"/>
      <c r="W38" s="66" t="s">
        <v>134</v>
      </c>
      <c r="X38" s="88">
        <v>10</v>
      </c>
      <c r="Y38" s="46">
        <v>1</v>
      </c>
    </row>
    <row r="39" spans="2:25" ht="15" customHeight="1" x14ac:dyDescent="0.25">
      <c r="B39" s="145" t="s">
        <v>97</v>
      </c>
      <c r="C39" s="145"/>
      <c r="D39" s="145"/>
      <c r="F39" s="146" t="s">
        <v>98</v>
      </c>
      <c r="G39" s="146"/>
      <c r="O39" s="139"/>
      <c r="P39" s="138"/>
      <c r="Q39" s="135"/>
      <c r="R39" s="17"/>
      <c r="S39" s="86" t="s">
        <v>141</v>
      </c>
      <c r="T39" s="88">
        <v>8</v>
      </c>
      <c r="U39" s="95">
        <v>1</v>
      </c>
      <c r="V39" s="96"/>
      <c r="W39" s="108" t="s">
        <v>229</v>
      </c>
      <c r="X39" s="114">
        <v>8</v>
      </c>
      <c r="Y39" s="46">
        <v>1</v>
      </c>
    </row>
    <row r="40" spans="2:25" x14ac:dyDescent="0.25">
      <c r="B40" s="142">
        <f>SUM(C5:C37)</f>
        <v>454</v>
      </c>
      <c r="C40" s="142"/>
      <c r="D40" s="142"/>
      <c r="F40" s="142" t="s">
        <v>99</v>
      </c>
      <c r="G40" s="142"/>
      <c r="O40" s="139"/>
      <c r="P40" s="138"/>
      <c r="Q40" s="135"/>
      <c r="R40" s="17"/>
      <c r="S40" s="57" t="s">
        <v>233</v>
      </c>
      <c r="T40" s="114">
        <v>12</v>
      </c>
      <c r="U40" s="95">
        <v>1</v>
      </c>
      <c r="V40" s="96"/>
      <c r="W40" s="108" t="s">
        <v>143</v>
      </c>
      <c r="X40" s="114">
        <v>8</v>
      </c>
      <c r="Y40" s="46">
        <v>0</v>
      </c>
    </row>
    <row r="41" spans="2:25" x14ac:dyDescent="0.25">
      <c r="F41" s="143" t="s">
        <v>100</v>
      </c>
      <c r="G41" s="143"/>
      <c r="O41" s="139"/>
      <c r="P41" s="138"/>
      <c r="Q41" s="135"/>
      <c r="R41" s="17"/>
      <c r="S41" s="108" t="s">
        <v>22</v>
      </c>
      <c r="T41" s="114">
        <v>10</v>
      </c>
      <c r="U41" s="95">
        <v>0</v>
      </c>
      <c r="V41" s="96"/>
      <c r="W41" s="93"/>
      <c r="X41" s="95"/>
      <c r="Y41" s="46"/>
    </row>
    <row r="42" spans="2:25" x14ac:dyDescent="0.25">
      <c r="F42" s="144"/>
      <c r="G42" s="144"/>
      <c r="O42" s="58"/>
      <c r="P42" s="19"/>
      <c r="Q42" s="17"/>
      <c r="R42" s="17"/>
      <c r="S42" s="97"/>
      <c r="T42" s="96"/>
      <c r="U42" s="96"/>
      <c r="V42" s="96"/>
      <c r="W42" s="97"/>
      <c r="X42" s="96"/>
      <c r="Y42" s="17"/>
    </row>
    <row r="43" spans="2:25" ht="15" customHeight="1" x14ac:dyDescent="0.25">
      <c r="F43" s="162" t="s">
        <v>237</v>
      </c>
      <c r="G43" s="162"/>
      <c r="O43" s="53" t="s">
        <v>101</v>
      </c>
      <c r="P43" s="44">
        <v>6</v>
      </c>
      <c r="Q43" s="45">
        <f>X43*Y43</f>
        <v>7</v>
      </c>
      <c r="R43" s="17"/>
      <c r="S43" s="93"/>
      <c r="T43" s="95"/>
      <c r="U43" s="95"/>
      <c r="V43" s="96"/>
      <c r="W43" s="86" t="s">
        <v>138</v>
      </c>
      <c r="X43" s="88">
        <v>7</v>
      </c>
      <c r="Y43" s="45">
        <v>1</v>
      </c>
    </row>
    <row r="44" spans="2:25" x14ac:dyDescent="0.25">
      <c r="F44" s="162"/>
      <c r="G44" s="162"/>
      <c r="O44" s="17"/>
      <c r="P44" s="19"/>
      <c r="Q44" s="17"/>
      <c r="R44" s="17"/>
      <c r="S44" s="97"/>
      <c r="T44" s="96"/>
      <c r="U44" s="96"/>
      <c r="V44" s="96"/>
      <c r="W44" s="97"/>
      <c r="X44" s="96"/>
      <c r="Y44" s="17"/>
    </row>
    <row r="45" spans="2:25" x14ac:dyDescent="0.25">
      <c r="F45" s="162"/>
      <c r="G45" s="162"/>
      <c r="O45" s="139" t="s">
        <v>102</v>
      </c>
      <c r="P45" s="138">
        <v>0</v>
      </c>
      <c r="Q45" s="135">
        <f>SUMPRODUCT(T45:T46,U45:U46)+SUMPRODUCT(X45:X46,Y45:Y46)</f>
        <v>19</v>
      </c>
      <c r="R45" s="17"/>
      <c r="S45" s="105"/>
      <c r="T45" s="91"/>
      <c r="U45" s="91"/>
      <c r="V45" s="96"/>
      <c r="W45" s="86" t="s">
        <v>175</v>
      </c>
      <c r="X45" s="88">
        <v>6</v>
      </c>
      <c r="Y45" s="45">
        <v>1</v>
      </c>
    </row>
    <row r="46" spans="2:25" ht="15" customHeight="1" x14ac:dyDescent="0.25">
      <c r="F46" s="162"/>
      <c r="G46" s="162"/>
      <c r="O46" s="139"/>
      <c r="P46" s="138"/>
      <c r="Q46" s="135"/>
      <c r="R46" s="17"/>
      <c r="S46" s="108" t="s">
        <v>179</v>
      </c>
      <c r="T46" s="114">
        <v>6</v>
      </c>
      <c r="U46" s="95">
        <v>1</v>
      </c>
      <c r="V46" s="96"/>
      <c r="W46" s="86" t="s">
        <v>84</v>
      </c>
      <c r="X46" s="88">
        <v>7</v>
      </c>
      <c r="Y46" s="95">
        <v>1</v>
      </c>
    </row>
    <row r="47" spans="2:25" x14ac:dyDescent="0.25">
      <c r="O47" s="17"/>
      <c r="P47" s="19"/>
      <c r="Q47" s="17"/>
      <c r="R47" s="17"/>
      <c r="S47" s="97"/>
      <c r="T47" s="96"/>
      <c r="U47" s="96"/>
      <c r="V47" s="96"/>
      <c r="W47" s="97"/>
      <c r="X47" s="96"/>
      <c r="Y47" s="17"/>
    </row>
    <row r="48" spans="2:25" ht="15" customHeight="1" x14ac:dyDescent="0.25">
      <c r="O48" s="139" t="s">
        <v>103</v>
      </c>
      <c r="P48" s="138">
        <v>20</v>
      </c>
      <c r="Q48" s="137">
        <f>SUMPRODUCT(T48:T51,U48:U51)+SUMPRODUCT(X48:X51,Y48:Y51)</f>
        <v>22</v>
      </c>
      <c r="R48" s="17"/>
      <c r="S48" s="86" t="s">
        <v>129</v>
      </c>
      <c r="T48" s="88">
        <v>14</v>
      </c>
      <c r="U48" s="95">
        <v>1</v>
      </c>
      <c r="V48" s="96"/>
      <c r="W48" s="86" t="s">
        <v>130</v>
      </c>
      <c r="X48" s="88">
        <v>8</v>
      </c>
      <c r="Y48" s="46">
        <v>1</v>
      </c>
    </row>
    <row r="49" spans="15:25" x14ac:dyDescent="0.25">
      <c r="O49" s="139"/>
      <c r="P49" s="138"/>
      <c r="Q49" s="137"/>
      <c r="R49" s="17"/>
      <c r="S49" s="108" t="s">
        <v>181</v>
      </c>
      <c r="T49" s="114">
        <v>10</v>
      </c>
      <c r="U49" s="95">
        <v>0</v>
      </c>
      <c r="V49" s="96"/>
      <c r="W49" s="108" t="s">
        <v>189</v>
      </c>
      <c r="X49" s="114">
        <v>10</v>
      </c>
      <c r="Y49" s="46">
        <v>0</v>
      </c>
    </row>
    <row r="50" spans="15:25" x14ac:dyDescent="0.25">
      <c r="O50" s="139"/>
      <c r="P50" s="138"/>
      <c r="Q50" s="137"/>
      <c r="R50" s="17"/>
      <c r="S50" s="108" t="s">
        <v>186</v>
      </c>
      <c r="T50" s="114">
        <v>10</v>
      </c>
      <c r="U50" s="95">
        <v>0</v>
      </c>
      <c r="V50" s="96"/>
      <c r="W50" s="108" t="s">
        <v>105</v>
      </c>
      <c r="X50" s="114">
        <v>12</v>
      </c>
      <c r="Y50" s="46">
        <v>0</v>
      </c>
    </row>
    <row r="51" spans="15:25" x14ac:dyDescent="0.25">
      <c r="O51" s="139"/>
      <c r="P51" s="138"/>
      <c r="Q51" s="137"/>
      <c r="R51" s="17"/>
      <c r="S51" s="108"/>
      <c r="T51" s="114"/>
      <c r="U51" s="95"/>
      <c r="V51" s="96"/>
      <c r="W51" s="43" t="s">
        <v>207</v>
      </c>
      <c r="X51" s="113">
        <v>8</v>
      </c>
      <c r="Y51" s="45">
        <v>0</v>
      </c>
    </row>
    <row r="52" spans="15:25" ht="15" customHeight="1" x14ac:dyDescent="0.25">
      <c r="O52" s="17"/>
      <c r="P52" s="19"/>
      <c r="Q52" s="17"/>
      <c r="R52" s="17"/>
      <c r="S52" s="97"/>
      <c r="T52" s="96"/>
      <c r="U52" s="96"/>
      <c r="V52" s="96"/>
      <c r="W52" s="97"/>
      <c r="X52" s="96"/>
      <c r="Y52" s="17"/>
    </row>
    <row r="53" spans="15:25" x14ac:dyDescent="0.25">
      <c r="O53" s="139" t="s">
        <v>106</v>
      </c>
      <c r="P53" s="138">
        <v>6</v>
      </c>
      <c r="Q53" s="140">
        <f>SUMPRODUCT(T53:T54,U53:U54)+SUMPRODUCT(X53:X54,Y53:Y54)</f>
        <v>6</v>
      </c>
      <c r="R53" s="17"/>
      <c r="S53" s="108"/>
      <c r="T53" s="114"/>
      <c r="U53" s="95"/>
      <c r="V53" s="96"/>
      <c r="W53" s="86" t="s">
        <v>131</v>
      </c>
      <c r="X53" s="88">
        <v>6</v>
      </c>
      <c r="Y53" s="45">
        <v>1</v>
      </c>
    </row>
    <row r="54" spans="15:25" x14ac:dyDescent="0.25">
      <c r="O54" s="139"/>
      <c r="P54" s="138"/>
      <c r="Q54" s="141"/>
      <c r="R54" s="17"/>
      <c r="S54" s="108"/>
      <c r="T54" s="114"/>
      <c r="U54" s="95"/>
      <c r="V54" s="96"/>
      <c r="W54" s="108"/>
      <c r="X54" s="114"/>
      <c r="Y54" s="45"/>
    </row>
    <row r="55" spans="15:25" x14ac:dyDescent="0.25">
      <c r="O55" s="17"/>
      <c r="P55" s="19"/>
      <c r="Q55" s="17"/>
      <c r="R55" s="17"/>
      <c r="S55" s="97"/>
      <c r="T55" s="96"/>
      <c r="U55" s="96"/>
      <c r="V55" s="96"/>
      <c r="W55" s="97"/>
      <c r="X55" s="96"/>
      <c r="Y55" s="17"/>
    </row>
    <row r="56" spans="15:25" x14ac:dyDescent="0.25">
      <c r="O56" s="53" t="s">
        <v>107</v>
      </c>
      <c r="P56" s="44">
        <v>7</v>
      </c>
      <c r="Q56" s="45">
        <f>+SUMPRODUCT(X56:X56,Y56:Y56)</f>
        <v>7</v>
      </c>
      <c r="R56" s="17"/>
      <c r="S56" s="57"/>
      <c r="T56" s="114"/>
      <c r="U56" s="95"/>
      <c r="V56" s="96"/>
      <c r="W56" s="86" t="s">
        <v>74</v>
      </c>
      <c r="X56" s="88">
        <v>7</v>
      </c>
      <c r="Y56" s="45">
        <v>1</v>
      </c>
    </row>
    <row r="57" spans="15:25" x14ac:dyDescent="0.25">
      <c r="O57" s="17"/>
      <c r="P57" s="19"/>
      <c r="Q57" s="17"/>
      <c r="R57" s="17"/>
      <c r="S57" s="97"/>
      <c r="T57" s="96"/>
      <c r="U57" s="96"/>
      <c r="V57" s="96"/>
      <c r="W57" s="97"/>
      <c r="X57" s="96"/>
      <c r="Y57" s="17"/>
    </row>
    <row r="58" spans="15:25" x14ac:dyDescent="0.25">
      <c r="O58" s="45" t="s">
        <v>94</v>
      </c>
      <c r="P58" s="44">
        <v>12</v>
      </c>
      <c r="Q58" s="45">
        <f>T58*U58+X58*Y58</f>
        <v>12</v>
      </c>
      <c r="R58" s="17"/>
      <c r="S58" s="108" t="s">
        <v>228</v>
      </c>
      <c r="T58" s="114">
        <v>6</v>
      </c>
      <c r="U58" s="95">
        <v>0</v>
      </c>
      <c r="V58" s="96"/>
      <c r="W58" s="86" t="s">
        <v>142</v>
      </c>
      <c r="X58" s="88">
        <v>12</v>
      </c>
      <c r="Y58" s="45">
        <v>1</v>
      </c>
    </row>
    <row r="59" spans="15:25" x14ac:dyDescent="0.25">
      <c r="O59" s="17"/>
      <c r="P59" s="19"/>
      <c r="Q59" s="17"/>
      <c r="R59" s="17"/>
      <c r="S59" s="97"/>
      <c r="T59" s="96"/>
      <c r="U59" s="96"/>
      <c r="V59" s="96"/>
      <c r="W59" s="97"/>
      <c r="X59" s="96"/>
      <c r="Y59" s="17"/>
    </row>
    <row r="60" spans="15:25" x14ac:dyDescent="0.25">
      <c r="O60" s="45" t="s">
        <v>110</v>
      </c>
      <c r="P60" s="44">
        <v>25</v>
      </c>
      <c r="Q60" s="45">
        <f>T60*U60+X60*Y60</f>
        <v>26</v>
      </c>
      <c r="R60" s="17"/>
      <c r="S60" s="66" t="s">
        <v>176</v>
      </c>
      <c r="T60" s="88">
        <v>13</v>
      </c>
      <c r="U60" s="95">
        <v>1</v>
      </c>
      <c r="V60" s="96"/>
      <c r="W60" s="66" t="s">
        <v>196</v>
      </c>
      <c r="X60" s="88">
        <v>13</v>
      </c>
      <c r="Y60" s="45">
        <v>1</v>
      </c>
    </row>
    <row r="61" spans="15:25" x14ac:dyDescent="0.25">
      <c r="O61" s="17"/>
      <c r="P61" s="19"/>
      <c r="Q61" s="17"/>
      <c r="R61" s="17"/>
      <c r="S61" s="97"/>
      <c r="T61" s="96"/>
      <c r="U61" s="96"/>
      <c r="V61" s="96"/>
      <c r="W61" s="97"/>
      <c r="X61" s="96"/>
      <c r="Y61" s="17"/>
    </row>
    <row r="62" spans="15:25" x14ac:dyDescent="0.25">
      <c r="O62" s="135" t="s">
        <v>111</v>
      </c>
      <c r="P62" s="138">
        <v>15</v>
      </c>
      <c r="Q62" s="135">
        <f>SUMPRODUCT(T62:T65,U62:U65)+SUMPRODUCT(X62:X65,Y62:Y65)</f>
        <v>17</v>
      </c>
      <c r="R62" s="17"/>
      <c r="S62" s="86" t="s">
        <v>33</v>
      </c>
      <c r="T62" s="88">
        <v>8</v>
      </c>
      <c r="U62" s="95">
        <v>1</v>
      </c>
      <c r="V62" s="96"/>
      <c r="W62" s="86" t="s">
        <v>112</v>
      </c>
      <c r="X62" s="88">
        <v>4</v>
      </c>
      <c r="Y62" s="46">
        <v>1</v>
      </c>
    </row>
    <row r="63" spans="15:25" x14ac:dyDescent="0.25">
      <c r="O63" s="135"/>
      <c r="P63" s="138"/>
      <c r="Q63" s="135"/>
      <c r="R63" s="17"/>
      <c r="S63" s="108" t="s">
        <v>182</v>
      </c>
      <c r="T63" s="114">
        <v>5</v>
      </c>
      <c r="U63" s="95">
        <v>1</v>
      </c>
      <c r="V63" s="96"/>
      <c r="W63" s="108" t="s">
        <v>220</v>
      </c>
      <c r="X63" s="114">
        <v>5</v>
      </c>
      <c r="Y63" s="46">
        <v>0</v>
      </c>
    </row>
    <row r="64" spans="15:25" x14ac:dyDescent="0.25">
      <c r="O64" s="135"/>
      <c r="P64" s="138"/>
      <c r="Q64" s="135"/>
      <c r="R64" s="17"/>
      <c r="S64" s="43" t="s">
        <v>215</v>
      </c>
      <c r="T64" s="62">
        <v>4</v>
      </c>
      <c r="U64" s="95">
        <v>0</v>
      </c>
      <c r="V64" s="96"/>
      <c r="W64" s="108" t="s">
        <v>190</v>
      </c>
      <c r="X64" s="114">
        <v>8</v>
      </c>
      <c r="Y64" s="45">
        <v>0</v>
      </c>
    </row>
    <row r="65" spans="15:25" ht="15" customHeight="1" x14ac:dyDescent="0.25">
      <c r="O65" s="135"/>
      <c r="P65" s="138"/>
      <c r="Q65" s="135"/>
      <c r="R65" s="17"/>
      <c r="S65" s="108"/>
      <c r="T65" s="95"/>
      <c r="U65" s="95"/>
      <c r="V65" s="96"/>
      <c r="W65" s="108" t="s">
        <v>219</v>
      </c>
      <c r="X65" s="114">
        <v>3</v>
      </c>
      <c r="Y65" s="45">
        <v>0</v>
      </c>
    </row>
    <row r="66" spans="15:25" x14ac:dyDescent="0.25">
      <c r="O66" s="17"/>
      <c r="P66" s="19"/>
      <c r="Q66" s="17"/>
      <c r="R66" s="17"/>
      <c r="S66" s="97"/>
      <c r="T66" s="96"/>
      <c r="U66" s="96"/>
      <c r="V66" s="96"/>
      <c r="W66" s="97"/>
      <c r="X66" s="96"/>
      <c r="Y66" s="17"/>
    </row>
    <row r="67" spans="15:25" ht="15" customHeight="1" x14ac:dyDescent="0.25">
      <c r="O67" s="139" t="s">
        <v>115</v>
      </c>
      <c r="P67" s="138">
        <v>18</v>
      </c>
      <c r="Q67" s="135">
        <f>SUMPRODUCT(T67:T69,U67:U69)+SUMPRODUCT(X67:X69,Y67:Y69)</f>
        <v>18</v>
      </c>
      <c r="R67" s="17"/>
      <c r="S67" s="70" t="s">
        <v>232</v>
      </c>
      <c r="T67" s="67">
        <v>4</v>
      </c>
      <c r="U67" s="91">
        <v>1</v>
      </c>
      <c r="V67" s="96"/>
      <c r="W67" s="86" t="s">
        <v>126</v>
      </c>
      <c r="X67" s="88">
        <v>7</v>
      </c>
      <c r="Y67" s="45">
        <v>1</v>
      </c>
    </row>
    <row r="68" spans="15:25" x14ac:dyDescent="0.25">
      <c r="O68" s="139"/>
      <c r="P68" s="138"/>
      <c r="Q68" s="135"/>
      <c r="R68" s="17"/>
      <c r="S68" s="108" t="s">
        <v>183</v>
      </c>
      <c r="T68" s="114">
        <v>8</v>
      </c>
      <c r="U68" s="95">
        <v>0</v>
      </c>
      <c r="V68" s="96"/>
      <c r="W68" s="86" t="s">
        <v>35</v>
      </c>
      <c r="X68" s="88">
        <v>7</v>
      </c>
      <c r="Y68" s="95">
        <v>1</v>
      </c>
    </row>
    <row r="69" spans="15:25" x14ac:dyDescent="0.25">
      <c r="O69" s="139"/>
      <c r="P69" s="138"/>
      <c r="Q69" s="135"/>
      <c r="R69" s="17"/>
      <c r="S69" s="108"/>
      <c r="T69" s="114"/>
      <c r="U69" s="95"/>
      <c r="V69" s="96"/>
      <c r="W69" s="108" t="s">
        <v>226</v>
      </c>
      <c r="X69" s="114">
        <v>6</v>
      </c>
      <c r="Y69" s="45">
        <v>0</v>
      </c>
    </row>
    <row r="70" spans="15:25" x14ac:dyDescent="0.25">
      <c r="O70" s="17"/>
      <c r="P70" s="19"/>
      <c r="Q70" s="17"/>
      <c r="R70" s="17"/>
      <c r="S70" s="97"/>
      <c r="T70" s="96"/>
      <c r="U70" s="96"/>
      <c r="V70" s="96"/>
      <c r="W70" s="97"/>
      <c r="X70" s="96"/>
      <c r="Y70" s="17"/>
    </row>
    <row r="71" spans="15:25" x14ac:dyDescent="0.25">
      <c r="O71" s="135" t="s">
        <v>116</v>
      </c>
      <c r="P71" s="138">
        <v>6</v>
      </c>
      <c r="Q71" s="135">
        <f>SUMPRODUCT(T71:T74,U71:U74)+SUMPRODUCT(X71:X74,Y71:Y74)</f>
        <v>9</v>
      </c>
      <c r="R71" s="17"/>
      <c r="S71" s="108" t="s">
        <v>48</v>
      </c>
      <c r="T71" s="114">
        <v>7</v>
      </c>
      <c r="U71" s="95">
        <v>0</v>
      </c>
      <c r="V71" s="96"/>
      <c r="W71" s="108" t="s">
        <v>117</v>
      </c>
      <c r="X71" s="114">
        <v>4</v>
      </c>
      <c r="Y71" s="45">
        <v>0</v>
      </c>
    </row>
    <row r="72" spans="15:25" x14ac:dyDescent="0.25">
      <c r="O72" s="135"/>
      <c r="P72" s="138"/>
      <c r="Q72" s="135"/>
      <c r="R72" s="17"/>
      <c r="S72" s="70" t="s">
        <v>232</v>
      </c>
      <c r="T72" s="67">
        <v>1</v>
      </c>
      <c r="U72" s="91">
        <v>1</v>
      </c>
      <c r="V72" s="96"/>
      <c r="W72" s="70" t="s">
        <v>210</v>
      </c>
      <c r="X72" s="67">
        <v>4</v>
      </c>
      <c r="Y72" s="45">
        <v>1</v>
      </c>
    </row>
    <row r="73" spans="15:25" x14ac:dyDescent="0.25">
      <c r="O73" s="135"/>
      <c r="P73" s="138"/>
      <c r="Q73" s="135"/>
      <c r="R73" s="17"/>
      <c r="S73" s="105"/>
      <c r="T73" s="91"/>
      <c r="U73" s="91"/>
      <c r="V73" s="96"/>
      <c r="W73" s="57" t="s">
        <v>223</v>
      </c>
      <c r="X73" s="62">
        <v>1</v>
      </c>
      <c r="Y73" s="45">
        <v>0</v>
      </c>
    </row>
    <row r="74" spans="15:25" x14ac:dyDescent="0.25">
      <c r="O74" s="135"/>
      <c r="P74" s="138"/>
      <c r="Q74" s="135"/>
      <c r="S74" s="105"/>
      <c r="T74" s="91"/>
      <c r="U74" s="91"/>
      <c r="W74" s="70" t="s">
        <v>211</v>
      </c>
      <c r="X74" s="67">
        <v>4</v>
      </c>
      <c r="Y74" s="45">
        <v>1</v>
      </c>
    </row>
    <row r="76" spans="15:25" x14ac:dyDescent="0.25">
      <c r="O76" s="45" t="s">
        <v>118</v>
      </c>
      <c r="P76" s="47">
        <v>450</v>
      </c>
      <c r="Q76" s="21">
        <f>SUM(Q5:Q74)</f>
        <v>454</v>
      </c>
    </row>
    <row r="77" spans="15:25" x14ac:dyDescent="0.25">
      <c r="S77" s="109" t="s">
        <v>224</v>
      </c>
    </row>
    <row r="78" spans="15:25" x14ac:dyDescent="0.25">
      <c r="S78" s="109" t="s">
        <v>225</v>
      </c>
    </row>
    <row r="79" spans="15:25" x14ac:dyDescent="0.25">
      <c r="S79" s="109" t="s">
        <v>227</v>
      </c>
    </row>
    <row r="82" spans="16:23" x14ac:dyDescent="0.25">
      <c r="P82" s="22"/>
      <c r="Q82" s="22"/>
      <c r="W82" s="109" t="s">
        <v>222</v>
      </c>
    </row>
    <row r="83" spans="16:23" x14ac:dyDescent="0.25">
      <c r="P83" s="22"/>
      <c r="Q83" s="22"/>
    </row>
    <row r="84" spans="16:23" x14ac:dyDescent="0.25">
      <c r="P84" s="22"/>
      <c r="Q84" s="22"/>
    </row>
    <row r="89" spans="16:23" x14ac:dyDescent="0.25">
      <c r="R89" s="22"/>
      <c r="S89" s="118"/>
      <c r="T89" s="102"/>
    </row>
    <row r="90" spans="16:23" x14ac:dyDescent="0.25">
      <c r="R90" s="22"/>
      <c r="S90" s="118"/>
      <c r="T90" s="102"/>
    </row>
    <row r="91" spans="16:23" x14ac:dyDescent="0.25">
      <c r="R91" s="22"/>
      <c r="S91" s="118"/>
      <c r="T91" s="102"/>
    </row>
    <row r="93" spans="16:23" x14ac:dyDescent="0.25">
      <c r="R93" s="22"/>
      <c r="S93" s="117"/>
      <c r="T93" s="102"/>
    </row>
    <row r="94" spans="16:23" x14ac:dyDescent="0.25">
      <c r="R94" s="22"/>
      <c r="S94" s="117"/>
      <c r="T94" s="102"/>
    </row>
    <row r="95" spans="16:23" x14ac:dyDescent="0.25">
      <c r="R95" s="22"/>
      <c r="S95" s="117"/>
      <c r="T95" s="102"/>
    </row>
  </sheetData>
  <mergeCells count="82">
    <mergeCell ref="F43:G46"/>
    <mergeCell ref="C17:C22"/>
    <mergeCell ref="E17:E22"/>
    <mergeCell ref="O71:O74"/>
    <mergeCell ref="P71:P74"/>
    <mergeCell ref="Q71:Q74"/>
    <mergeCell ref="Q67:Q69"/>
    <mergeCell ref="P67:P69"/>
    <mergeCell ref="O67:O69"/>
    <mergeCell ref="Q45:Q46"/>
    <mergeCell ref="O62:O65"/>
    <mergeCell ref="P62:P65"/>
    <mergeCell ref="Q62:Q65"/>
    <mergeCell ref="O48:O51"/>
    <mergeCell ref="P48:P51"/>
    <mergeCell ref="Q48:Q51"/>
    <mergeCell ref="O53:O54"/>
    <mergeCell ref="P53:P54"/>
    <mergeCell ref="Q53:Q54"/>
    <mergeCell ref="Q38:Q41"/>
    <mergeCell ref="B40:D40"/>
    <mergeCell ref="F40:G40"/>
    <mergeCell ref="F41:G41"/>
    <mergeCell ref="F42:G42"/>
    <mergeCell ref="O45:O46"/>
    <mergeCell ref="P45:P46"/>
    <mergeCell ref="B39:D39"/>
    <mergeCell ref="F39:G39"/>
    <mergeCell ref="O38:O41"/>
    <mergeCell ref="P38:P41"/>
    <mergeCell ref="B31:B37"/>
    <mergeCell ref="C31:C37"/>
    <mergeCell ref="E31:E37"/>
    <mergeCell ref="H31:H37"/>
    <mergeCell ref="J31:J37"/>
    <mergeCell ref="M24:M29"/>
    <mergeCell ref="O31:O33"/>
    <mergeCell ref="P31:P33"/>
    <mergeCell ref="Q31:Q33"/>
    <mergeCell ref="O35:O36"/>
    <mergeCell ref="P35:P36"/>
    <mergeCell ref="Q35:Q36"/>
    <mergeCell ref="O24:O26"/>
    <mergeCell ref="P24:P26"/>
    <mergeCell ref="Q24:Q26"/>
    <mergeCell ref="O28:O29"/>
    <mergeCell ref="P28:P29"/>
    <mergeCell ref="Q28:Q29"/>
    <mergeCell ref="M31:M37"/>
    <mergeCell ref="B24:B29"/>
    <mergeCell ref="C24:C29"/>
    <mergeCell ref="E24:E29"/>
    <mergeCell ref="H24:H29"/>
    <mergeCell ref="J24:J29"/>
    <mergeCell ref="O18:O20"/>
    <mergeCell ref="P18:P20"/>
    <mergeCell ref="Q18:Q20"/>
    <mergeCell ref="B11:B15"/>
    <mergeCell ref="C11:C15"/>
    <mergeCell ref="E11:E15"/>
    <mergeCell ref="H11:H15"/>
    <mergeCell ref="J11:J15"/>
    <mergeCell ref="M11:M15"/>
    <mergeCell ref="O12:O16"/>
    <mergeCell ref="P12:P16"/>
    <mergeCell ref="Q12:Q16"/>
    <mergeCell ref="M17:M22"/>
    <mergeCell ref="H17:H22"/>
    <mergeCell ref="J17:J22"/>
    <mergeCell ref="B17:B22"/>
    <mergeCell ref="B1:M1"/>
    <mergeCell ref="S2:U2"/>
    <mergeCell ref="W2:Y2"/>
    <mergeCell ref="B5:B9"/>
    <mergeCell ref="C5:C9"/>
    <mergeCell ref="E5:E9"/>
    <mergeCell ref="H5:H9"/>
    <mergeCell ref="J5:J9"/>
    <mergeCell ref="M5:M9"/>
    <mergeCell ref="O5:O10"/>
    <mergeCell ref="P5:P10"/>
    <mergeCell ref="Q5:Q10"/>
  </mergeCells>
  <conditionalFormatting sqref="U5:U74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Y5:Y74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25" right="0.25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24088-41C6-7446-B8AF-54A9D23B3425}">
  <sheetPr>
    <pageSetUpPr fitToPage="1"/>
  </sheetPr>
  <dimension ref="B1:Y92"/>
  <sheetViews>
    <sheetView zoomScale="85" zoomScaleNormal="85" workbookViewId="0"/>
  </sheetViews>
  <sheetFormatPr baseColWidth="10" defaultColWidth="11.42578125" defaultRowHeight="15" x14ac:dyDescent="0.25"/>
  <cols>
    <col min="2" max="2" width="4.85546875" customWidth="1"/>
    <col min="3" max="3" width="5.7109375" customWidth="1"/>
    <col min="4" max="4" width="2.42578125" customWidth="1"/>
    <col min="5" max="5" width="9.7109375" style="55" customWidth="1"/>
    <col min="6" max="6" width="46" customWidth="1"/>
    <col min="7" max="7" width="8.7109375" style="55" customWidth="1"/>
    <col min="8" max="8" width="9.7109375" style="55" customWidth="1"/>
    <col min="9" max="9" width="2.42578125" customWidth="1"/>
    <col min="10" max="10" width="9.7109375" style="55" customWidth="1"/>
    <col min="11" max="11" width="56.140625" bestFit="1" customWidth="1"/>
    <col min="12" max="12" width="8.7109375" style="55" customWidth="1"/>
    <col min="13" max="13" width="9.7109375" style="55" customWidth="1"/>
    <col min="14" max="14" width="5.28515625" customWidth="1"/>
    <col min="15" max="15" width="23.85546875" style="17" customWidth="1"/>
    <col min="16" max="16" width="8" style="55" customWidth="1"/>
    <col min="17" max="17" width="9.42578125" style="55" customWidth="1"/>
    <col min="18" max="18" width="1.140625" customWidth="1"/>
    <col min="19" max="19" width="55.140625" bestFit="1" customWidth="1"/>
    <col min="20" max="20" width="8.42578125" style="55" customWidth="1"/>
    <col min="21" max="21" width="6.28515625" style="55" customWidth="1"/>
    <col min="22" max="22" width="1.42578125" customWidth="1"/>
    <col min="23" max="23" width="47.7109375" customWidth="1"/>
    <col min="24" max="24" width="8.42578125" style="55" customWidth="1"/>
    <col min="25" max="25" width="6.28515625" style="55" customWidth="1"/>
  </cols>
  <sheetData>
    <row r="1" spans="2:25" ht="19.5" thickBot="1" x14ac:dyDescent="0.35">
      <c r="B1" s="147" t="s">
        <v>119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2:25" x14ac:dyDescent="0.25">
      <c r="P2" s="17"/>
      <c r="Q2" s="17"/>
      <c r="R2" s="17"/>
      <c r="S2" s="132" t="s">
        <v>51</v>
      </c>
      <c r="T2" s="132"/>
      <c r="U2" s="132"/>
      <c r="V2" s="17"/>
      <c r="W2" s="132" t="s">
        <v>52</v>
      </c>
      <c r="X2" s="132"/>
      <c r="Y2" s="132"/>
    </row>
    <row r="3" spans="2:25" ht="30" x14ac:dyDescent="0.25">
      <c r="B3" s="49" t="s">
        <v>53</v>
      </c>
      <c r="C3" s="7" t="s">
        <v>54</v>
      </c>
      <c r="D3" s="6"/>
      <c r="E3" s="49" t="s">
        <v>55</v>
      </c>
      <c r="F3" s="49" t="s">
        <v>56</v>
      </c>
      <c r="G3" s="49" t="s">
        <v>57</v>
      </c>
      <c r="H3" s="7" t="s">
        <v>58</v>
      </c>
      <c r="I3" s="19"/>
      <c r="J3" s="49" t="s">
        <v>55</v>
      </c>
      <c r="K3" s="49" t="s">
        <v>56</v>
      </c>
      <c r="L3" s="49" t="s">
        <v>57</v>
      </c>
      <c r="M3" s="7" t="s">
        <v>58</v>
      </c>
      <c r="O3" s="49" t="s">
        <v>59</v>
      </c>
      <c r="P3" s="49" t="s">
        <v>60</v>
      </c>
      <c r="Q3" s="49" t="s">
        <v>61</v>
      </c>
      <c r="R3" s="17"/>
      <c r="S3" s="49" t="s">
        <v>56</v>
      </c>
      <c r="T3" s="49" t="s">
        <v>57</v>
      </c>
      <c r="U3" s="49" t="s">
        <v>62</v>
      </c>
      <c r="V3" s="19"/>
      <c r="W3" s="49" t="s">
        <v>56</v>
      </c>
      <c r="X3" s="49" t="s">
        <v>57</v>
      </c>
      <c r="Y3" s="49" t="s">
        <v>62</v>
      </c>
    </row>
    <row r="4" spans="2:25" x14ac:dyDescent="0.25">
      <c r="B4" s="17"/>
      <c r="C4" s="17"/>
      <c r="D4" s="6"/>
      <c r="F4" s="6"/>
      <c r="I4" s="6"/>
      <c r="K4" s="6"/>
    </row>
    <row r="5" spans="2:25" x14ac:dyDescent="0.25">
      <c r="B5" s="138">
        <v>1</v>
      </c>
      <c r="C5" s="138">
        <f>H5+M5</f>
        <v>88</v>
      </c>
      <c r="D5" s="24"/>
      <c r="E5" s="135">
        <v>1</v>
      </c>
      <c r="F5" s="69" t="s">
        <v>1</v>
      </c>
      <c r="G5" s="65">
        <v>13</v>
      </c>
      <c r="H5" s="135">
        <f>SUM(G5:G9)</f>
        <v>45</v>
      </c>
      <c r="I5" s="6"/>
      <c r="J5" s="135">
        <v>2</v>
      </c>
      <c r="K5" s="69" t="s">
        <v>63</v>
      </c>
      <c r="L5" s="65">
        <v>13</v>
      </c>
      <c r="M5" s="135">
        <f>SUM(L5:L9)</f>
        <v>43</v>
      </c>
      <c r="O5" s="135" t="s">
        <v>64</v>
      </c>
      <c r="P5" s="136">
        <v>70</v>
      </c>
      <c r="Q5" s="148">
        <f>SUMPRODUCT(T5:T10,U5:U10)+SUMPRODUCT(X5:X8,Y5:Y8)</f>
        <v>74</v>
      </c>
      <c r="S5" s="64" t="s">
        <v>1</v>
      </c>
      <c r="T5" s="79">
        <v>13</v>
      </c>
      <c r="U5" s="21">
        <v>1</v>
      </c>
      <c r="W5" s="64" t="s">
        <v>63</v>
      </c>
      <c r="X5" s="84">
        <v>13</v>
      </c>
      <c r="Y5" s="21">
        <v>1</v>
      </c>
    </row>
    <row r="6" spans="2:25" x14ac:dyDescent="0.25">
      <c r="B6" s="138"/>
      <c r="C6" s="138"/>
      <c r="D6" s="24"/>
      <c r="E6" s="135"/>
      <c r="F6" s="69" t="s">
        <v>120</v>
      </c>
      <c r="G6" s="65">
        <v>9</v>
      </c>
      <c r="H6" s="135"/>
      <c r="I6" s="6"/>
      <c r="J6" s="135"/>
      <c r="K6" s="69" t="s">
        <v>121</v>
      </c>
      <c r="L6" s="65">
        <v>9</v>
      </c>
      <c r="M6" s="135"/>
      <c r="O6" s="135"/>
      <c r="P6" s="136"/>
      <c r="Q6" s="149"/>
      <c r="S6" s="69" t="s">
        <v>3</v>
      </c>
      <c r="T6" s="79">
        <v>9</v>
      </c>
      <c r="U6" s="21">
        <v>1</v>
      </c>
      <c r="W6" s="64" t="s">
        <v>187</v>
      </c>
      <c r="X6" s="84">
        <v>9</v>
      </c>
      <c r="Y6" s="21">
        <v>1</v>
      </c>
    </row>
    <row r="7" spans="2:25" x14ac:dyDescent="0.25">
      <c r="B7" s="138"/>
      <c r="C7" s="138"/>
      <c r="D7" s="24"/>
      <c r="E7" s="135"/>
      <c r="F7" s="70" t="s">
        <v>6</v>
      </c>
      <c r="G7" s="65">
        <v>10</v>
      </c>
      <c r="H7" s="135"/>
      <c r="I7" s="6"/>
      <c r="J7" s="135"/>
      <c r="K7" s="70" t="s">
        <v>66</v>
      </c>
      <c r="L7" s="65">
        <v>10</v>
      </c>
      <c r="M7" s="135"/>
      <c r="O7" s="135"/>
      <c r="P7" s="136"/>
      <c r="Q7" s="149"/>
      <c r="S7" s="64" t="s">
        <v>4</v>
      </c>
      <c r="T7" s="79">
        <v>10</v>
      </c>
      <c r="U7" s="21">
        <v>1</v>
      </c>
      <c r="W7" s="12" t="s">
        <v>67</v>
      </c>
      <c r="X7" s="26">
        <v>10</v>
      </c>
      <c r="Y7" s="21">
        <v>1</v>
      </c>
    </row>
    <row r="8" spans="2:25" x14ac:dyDescent="0.25">
      <c r="B8" s="138"/>
      <c r="C8" s="138"/>
      <c r="D8" s="24"/>
      <c r="E8" s="135"/>
      <c r="F8" s="69" t="s">
        <v>122</v>
      </c>
      <c r="G8" s="65">
        <v>8</v>
      </c>
      <c r="H8" s="135"/>
      <c r="I8" s="6"/>
      <c r="J8" s="135"/>
      <c r="K8" s="69" t="s">
        <v>35</v>
      </c>
      <c r="L8" s="65">
        <v>7</v>
      </c>
      <c r="M8" s="135"/>
      <c r="O8" s="135"/>
      <c r="P8" s="136"/>
      <c r="Q8" s="149"/>
      <c r="S8" s="64" t="s">
        <v>5</v>
      </c>
      <c r="T8" s="79">
        <v>10</v>
      </c>
      <c r="U8" s="21">
        <v>1</v>
      </c>
      <c r="W8" s="3"/>
      <c r="X8" s="27"/>
      <c r="Y8" s="21"/>
    </row>
    <row r="9" spans="2:25" x14ac:dyDescent="0.25">
      <c r="B9" s="138"/>
      <c r="C9" s="138"/>
      <c r="D9" s="20"/>
      <c r="E9" s="135"/>
      <c r="F9" s="69" t="s">
        <v>238</v>
      </c>
      <c r="G9" s="65">
        <v>5</v>
      </c>
      <c r="H9" s="135"/>
      <c r="I9" s="6"/>
      <c r="J9" s="135"/>
      <c r="K9" s="69" t="str">
        <f>+S72</f>
        <v>Taller de diseño, comunicación y rep. Gráfica "Módulo A"</v>
      </c>
      <c r="L9" s="65">
        <v>4</v>
      </c>
      <c r="M9" s="135"/>
      <c r="O9" s="135"/>
      <c r="P9" s="136"/>
      <c r="Q9" s="149"/>
      <c r="S9" s="13" t="s">
        <v>212</v>
      </c>
      <c r="T9" s="52">
        <v>6</v>
      </c>
      <c r="U9" s="45">
        <v>0</v>
      </c>
      <c r="W9" s="1"/>
      <c r="X9" s="25"/>
      <c r="Y9" s="21"/>
    </row>
    <row r="10" spans="2:25" x14ac:dyDescent="0.25">
      <c r="B10" s="17"/>
      <c r="C10" s="17"/>
      <c r="D10" s="6"/>
      <c r="F10" s="6"/>
      <c r="I10" s="6"/>
      <c r="K10" s="6"/>
      <c r="O10" s="135"/>
      <c r="P10" s="136"/>
      <c r="Q10" s="149"/>
      <c r="S10" s="13" t="s">
        <v>213</v>
      </c>
      <c r="T10" s="52">
        <v>6</v>
      </c>
      <c r="U10" s="45">
        <v>0</v>
      </c>
      <c r="W10" s="1"/>
      <c r="X10" s="25"/>
      <c r="Y10" s="21"/>
    </row>
    <row r="11" spans="2:25" x14ac:dyDescent="0.25">
      <c r="B11" s="138">
        <v>2</v>
      </c>
      <c r="C11" s="138">
        <f>H11+M11</f>
        <v>89</v>
      </c>
      <c r="D11" s="24"/>
      <c r="E11" s="135">
        <v>3</v>
      </c>
      <c r="F11" s="69" t="s">
        <v>4</v>
      </c>
      <c r="G11" s="65">
        <v>10</v>
      </c>
      <c r="H11" s="135">
        <f>SUM(G11:G15)</f>
        <v>45</v>
      </c>
      <c r="I11" s="6"/>
      <c r="J11" s="135">
        <v>4</v>
      </c>
      <c r="K11" s="69" t="s">
        <v>70</v>
      </c>
      <c r="L11" s="65">
        <v>10</v>
      </c>
      <c r="M11" s="135">
        <f>SUM(L11:L15)</f>
        <v>44</v>
      </c>
      <c r="P11" s="10"/>
      <c r="Q11" s="18"/>
      <c r="W11" s="42"/>
      <c r="X11" s="56"/>
    </row>
    <row r="12" spans="2:25" x14ac:dyDescent="0.25">
      <c r="B12" s="138"/>
      <c r="C12" s="138"/>
      <c r="D12" s="24"/>
      <c r="E12" s="135"/>
      <c r="F12" s="69" t="s">
        <v>5</v>
      </c>
      <c r="G12" s="65">
        <v>10</v>
      </c>
      <c r="H12" s="135"/>
      <c r="I12" s="6"/>
      <c r="J12" s="135"/>
      <c r="K12" s="70" t="s">
        <v>123</v>
      </c>
      <c r="L12" s="65">
        <v>10</v>
      </c>
      <c r="M12" s="135"/>
      <c r="O12" s="135" t="s">
        <v>69</v>
      </c>
      <c r="P12" s="138">
        <v>45</v>
      </c>
      <c r="Q12" s="135">
        <f>SUMPRODUCT(T12:T16,U12:U16)+SUMPRODUCT(X12:X16,Y12:Y16)</f>
        <v>45</v>
      </c>
      <c r="S12" s="66" t="s">
        <v>6</v>
      </c>
      <c r="T12" s="65">
        <v>10</v>
      </c>
      <c r="U12" s="21">
        <v>1</v>
      </c>
      <c r="W12" s="66" t="s">
        <v>66</v>
      </c>
      <c r="X12" s="84">
        <v>10</v>
      </c>
      <c r="Y12" s="21">
        <v>1</v>
      </c>
    </row>
    <row r="13" spans="2:25" x14ac:dyDescent="0.25">
      <c r="B13" s="138"/>
      <c r="C13" s="138"/>
      <c r="D13" s="24"/>
      <c r="E13" s="135"/>
      <c r="F13" s="70" t="s">
        <v>124</v>
      </c>
      <c r="G13" s="65">
        <v>10</v>
      </c>
      <c r="H13" s="135"/>
      <c r="I13" s="6"/>
      <c r="J13" s="135"/>
      <c r="K13" s="69" t="s">
        <v>74</v>
      </c>
      <c r="L13" s="65">
        <v>7</v>
      </c>
      <c r="M13" s="135"/>
      <c r="O13" s="135"/>
      <c r="P13" s="138"/>
      <c r="Q13" s="135"/>
      <c r="S13" s="64" t="s">
        <v>7</v>
      </c>
      <c r="T13" s="65">
        <v>5</v>
      </c>
      <c r="U13" s="21">
        <v>1</v>
      </c>
      <c r="W13" s="64" t="s">
        <v>71</v>
      </c>
      <c r="X13" s="84">
        <v>10</v>
      </c>
      <c r="Y13" s="21">
        <v>1</v>
      </c>
    </row>
    <row r="14" spans="2:25" x14ac:dyDescent="0.25">
      <c r="B14" s="138"/>
      <c r="C14" s="138"/>
      <c r="D14" s="24"/>
      <c r="E14" s="135"/>
      <c r="F14" s="69" t="s">
        <v>125</v>
      </c>
      <c r="G14" s="65">
        <v>5</v>
      </c>
      <c r="H14" s="135"/>
      <c r="I14" s="6"/>
      <c r="J14" s="135"/>
      <c r="K14" s="70" t="s">
        <v>126</v>
      </c>
      <c r="L14" s="67">
        <v>7</v>
      </c>
      <c r="M14" s="135"/>
      <c r="O14" s="135"/>
      <c r="P14" s="138"/>
      <c r="Q14" s="135"/>
      <c r="S14" s="66" t="s">
        <v>8</v>
      </c>
      <c r="T14" s="65">
        <v>10</v>
      </c>
      <c r="U14" s="21">
        <v>1</v>
      </c>
      <c r="W14" s="12" t="s">
        <v>73</v>
      </c>
      <c r="X14" s="26">
        <v>10</v>
      </c>
      <c r="Y14" s="21">
        <v>0</v>
      </c>
    </row>
    <row r="15" spans="2:25" x14ac:dyDescent="0.25">
      <c r="B15" s="138"/>
      <c r="C15" s="138"/>
      <c r="D15" s="24"/>
      <c r="E15" s="135"/>
      <c r="F15" s="69" t="s">
        <v>71</v>
      </c>
      <c r="G15" s="65">
        <v>10</v>
      </c>
      <c r="H15" s="135"/>
      <c r="I15" s="6"/>
      <c r="J15" s="135"/>
      <c r="K15" s="28" t="s">
        <v>67</v>
      </c>
      <c r="L15" s="51">
        <v>10</v>
      </c>
      <c r="M15" s="135"/>
      <c r="O15" s="135"/>
      <c r="P15" s="138"/>
      <c r="Q15" s="135"/>
      <c r="S15" s="12" t="s">
        <v>49</v>
      </c>
      <c r="T15" s="51">
        <v>10</v>
      </c>
      <c r="U15" s="21">
        <v>0</v>
      </c>
      <c r="W15" s="12" t="s">
        <v>75</v>
      </c>
      <c r="X15" s="26">
        <v>10</v>
      </c>
      <c r="Y15" s="21">
        <v>0</v>
      </c>
    </row>
    <row r="16" spans="2:25" x14ac:dyDescent="0.25">
      <c r="B16" s="17"/>
      <c r="C16" s="17"/>
      <c r="D16" s="6"/>
      <c r="F16" s="6"/>
      <c r="I16" s="6"/>
      <c r="O16" s="135"/>
      <c r="P16" s="138"/>
      <c r="Q16" s="135"/>
      <c r="S16" s="1"/>
      <c r="T16" s="21"/>
      <c r="U16" s="21"/>
      <c r="W16" s="12" t="s">
        <v>77</v>
      </c>
      <c r="X16" s="26">
        <v>5</v>
      </c>
      <c r="Y16" s="21">
        <v>0</v>
      </c>
    </row>
    <row r="17" spans="2:25" x14ac:dyDescent="0.25">
      <c r="B17" s="138">
        <v>3</v>
      </c>
      <c r="C17" s="138">
        <f>H17+M17</f>
        <v>88</v>
      </c>
      <c r="D17" s="24"/>
      <c r="E17" s="135">
        <v>5</v>
      </c>
      <c r="F17" s="70" t="s">
        <v>79</v>
      </c>
      <c r="G17" s="67">
        <v>10</v>
      </c>
      <c r="H17" s="135">
        <f>SUM(G17:G22)</f>
        <v>39</v>
      </c>
      <c r="I17" s="6"/>
      <c r="J17" s="135">
        <v>6</v>
      </c>
      <c r="K17" s="69" t="s">
        <v>127</v>
      </c>
      <c r="L17" s="65">
        <v>10</v>
      </c>
      <c r="M17" s="135">
        <f>SUM(L17:L22)</f>
        <v>49</v>
      </c>
      <c r="P17" s="33"/>
    </row>
    <row r="18" spans="2:25" x14ac:dyDescent="0.25">
      <c r="B18" s="138"/>
      <c r="C18" s="138"/>
      <c r="D18" s="24"/>
      <c r="E18" s="135"/>
      <c r="F18" s="69" t="s">
        <v>11</v>
      </c>
      <c r="G18" s="65">
        <v>10</v>
      </c>
      <c r="H18" s="135"/>
      <c r="I18" s="6"/>
      <c r="J18" s="135"/>
      <c r="K18" s="69" t="s">
        <v>128</v>
      </c>
      <c r="L18" s="65">
        <v>12</v>
      </c>
      <c r="M18" s="135"/>
      <c r="O18" s="135" t="s">
        <v>78</v>
      </c>
      <c r="P18" s="138">
        <v>16</v>
      </c>
      <c r="Q18" s="135">
        <f>SUMPRODUCT(T18:T20,U18:U20)+SUMPRODUCT(X18:X20,Y18:Y20)</f>
        <v>20</v>
      </c>
      <c r="S18" s="12" t="s">
        <v>9</v>
      </c>
      <c r="T18" s="51">
        <v>10</v>
      </c>
      <c r="U18" s="21">
        <v>0</v>
      </c>
      <c r="W18" s="64" t="s">
        <v>70</v>
      </c>
      <c r="X18" s="84">
        <v>10</v>
      </c>
      <c r="Y18" s="21">
        <v>1</v>
      </c>
    </row>
    <row r="19" spans="2:25" x14ac:dyDescent="0.25">
      <c r="B19" s="138"/>
      <c r="C19" s="138"/>
      <c r="D19" s="24"/>
      <c r="E19" s="135"/>
      <c r="F19" s="70" t="s">
        <v>129</v>
      </c>
      <c r="G19" s="65">
        <v>14</v>
      </c>
      <c r="H19" s="135"/>
      <c r="I19" s="6"/>
      <c r="J19" s="135"/>
      <c r="K19" s="69" t="s">
        <v>130</v>
      </c>
      <c r="L19" s="65">
        <v>8</v>
      </c>
      <c r="M19" s="135"/>
      <c r="O19" s="135"/>
      <c r="P19" s="138"/>
      <c r="Q19" s="135"/>
      <c r="S19" s="1"/>
      <c r="T19" s="21"/>
      <c r="U19" s="21"/>
      <c r="W19" s="66" t="s">
        <v>136</v>
      </c>
      <c r="X19" s="89">
        <v>10</v>
      </c>
      <c r="Y19" s="48">
        <v>1</v>
      </c>
    </row>
    <row r="20" spans="2:25" x14ac:dyDescent="0.25">
      <c r="B20" s="138"/>
      <c r="C20" s="138"/>
      <c r="D20" s="24"/>
      <c r="E20" s="135"/>
      <c r="F20" s="28" t="s">
        <v>182</v>
      </c>
      <c r="G20" s="51">
        <v>5</v>
      </c>
      <c r="H20" s="135"/>
      <c r="I20" s="6"/>
      <c r="J20" s="135"/>
      <c r="K20" s="69" t="s">
        <v>131</v>
      </c>
      <c r="L20" s="65">
        <v>6</v>
      </c>
      <c r="M20" s="135"/>
      <c r="O20" s="135"/>
      <c r="P20" s="138"/>
      <c r="Q20" s="135"/>
      <c r="S20" s="1"/>
      <c r="T20" s="21"/>
      <c r="U20" s="21"/>
      <c r="W20" s="12" t="s">
        <v>188</v>
      </c>
      <c r="X20" s="26">
        <v>8</v>
      </c>
      <c r="Y20" s="21">
        <v>0</v>
      </c>
    </row>
    <row r="21" spans="2:25" x14ac:dyDescent="0.25">
      <c r="B21" s="138"/>
      <c r="C21" s="138"/>
      <c r="D21" s="24"/>
      <c r="E21" s="135"/>
      <c r="F21" s="28"/>
      <c r="G21" s="51"/>
      <c r="H21" s="135"/>
      <c r="I21" s="6"/>
      <c r="J21" s="135"/>
      <c r="K21" s="70" t="s">
        <v>132</v>
      </c>
      <c r="L21" s="65">
        <v>9</v>
      </c>
      <c r="M21" s="135"/>
      <c r="P21" s="19"/>
      <c r="Q21" s="17"/>
    </row>
    <row r="22" spans="2:25" x14ac:dyDescent="0.25">
      <c r="B22" s="138"/>
      <c r="C22" s="138"/>
      <c r="D22" s="24"/>
      <c r="E22" s="135"/>
      <c r="F22" s="28"/>
      <c r="G22" s="51"/>
      <c r="H22" s="135"/>
      <c r="I22" s="6"/>
      <c r="J22" s="135"/>
      <c r="K22" s="64" t="str">
        <f>+W72</f>
        <v>Taller de diseño, comunicación y rep. Gráfica "Módulo CIVIL"</v>
      </c>
      <c r="L22" s="65">
        <v>4</v>
      </c>
      <c r="M22" s="135"/>
      <c r="O22" s="45" t="s">
        <v>85</v>
      </c>
      <c r="P22" s="44">
        <v>8</v>
      </c>
      <c r="Q22" s="45">
        <f>SUMPRODUCT(T22,U22)</f>
        <v>8</v>
      </c>
      <c r="S22" s="64" t="s">
        <v>10</v>
      </c>
      <c r="T22" s="79">
        <v>8</v>
      </c>
      <c r="U22" s="21">
        <v>1</v>
      </c>
      <c r="W22" s="1"/>
      <c r="X22" s="16"/>
      <c r="Y22" s="21"/>
    </row>
    <row r="23" spans="2:25" ht="15" customHeight="1" x14ac:dyDescent="0.25">
      <c r="B23" s="17"/>
      <c r="C23" s="17"/>
      <c r="D23" s="20"/>
      <c r="F23" s="6"/>
      <c r="I23" s="6"/>
      <c r="K23" s="6"/>
      <c r="P23" s="33"/>
    </row>
    <row r="24" spans="2:25" x14ac:dyDescent="0.25">
      <c r="B24" s="138">
        <v>4</v>
      </c>
      <c r="C24" s="138">
        <f>H24+M24</f>
        <v>94</v>
      </c>
      <c r="D24" s="24"/>
      <c r="E24" s="135">
        <v>7</v>
      </c>
      <c r="F24" s="69" t="s">
        <v>133</v>
      </c>
      <c r="G24" s="65">
        <v>11</v>
      </c>
      <c r="H24" s="135">
        <f>SUM(G24:G28)</f>
        <v>50</v>
      </c>
      <c r="I24" s="6"/>
      <c r="J24" s="135">
        <v>8</v>
      </c>
      <c r="K24" s="66" t="s">
        <v>134</v>
      </c>
      <c r="L24" s="65">
        <v>10</v>
      </c>
      <c r="M24" s="135">
        <f>SUM(L24:L29)</f>
        <v>44</v>
      </c>
      <c r="O24" s="139" t="s">
        <v>87</v>
      </c>
      <c r="P24" s="138">
        <v>30</v>
      </c>
      <c r="Q24" s="135">
        <f>SUMPRODUCT(T24:T25,U24:U25)+SUMPRODUCT(X24:X26,Y24:Y26)</f>
        <v>47</v>
      </c>
      <c r="S24" s="64" t="s">
        <v>11</v>
      </c>
      <c r="T24" s="79">
        <v>10</v>
      </c>
      <c r="U24" s="21">
        <v>1</v>
      </c>
      <c r="W24" s="66" t="s">
        <v>123</v>
      </c>
      <c r="X24" s="84">
        <v>10</v>
      </c>
      <c r="Y24" s="21">
        <v>1</v>
      </c>
    </row>
    <row r="25" spans="2:25" x14ac:dyDescent="0.25">
      <c r="B25" s="138"/>
      <c r="C25" s="138"/>
      <c r="D25" s="24"/>
      <c r="E25" s="135"/>
      <c r="F25" s="70" t="s">
        <v>135</v>
      </c>
      <c r="G25" s="67">
        <v>11</v>
      </c>
      <c r="H25" s="135"/>
      <c r="I25" s="6"/>
      <c r="J25" s="135"/>
      <c r="K25" s="70" t="s">
        <v>136</v>
      </c>
      <c r="L25" s="67">
        <v>10</v>
      </c>
      <c r="M25" s="135"/>
      <c r="O25" s="139"/>
      <c r="P25" s="138"/>
      <c r="Q25" s="135"/>
      <c r="S25" s="66" t="s">
        <v>13</v>
      </c>
      <c r="T25" s="67">
        <v>12</v>
      </c>
      <c r="U25" s="21">
        <v>1</v>
      </c>
      <c r="W25" s="64" t="s">
        <v>127</v>
      </c>
      <c r="X25" s="84">
        <v>10</v>
      </c>
      <c r="Y25" s="21">
        <v>1</v>
      </c>
    </row>
    <row r="26" spans="2:25" x14ac:dyDescent="0.25">
      <c r="B26" s="138"/>
      <c r="C26" s="138"/>
      <c r="D26" s="24"/>
      <c r="E26" s="135"/>
      <c r="F26" s="69" t="s">
        <v>137</v>
      </c>
      <c r="G26" s="67">
        <v>12</v>
      </c>
      <c r="H26" s="135"/>
      <c r="I26" s="6"/>
      <c r="J26" s="135"/>
      <c r="K26" s="70" t="s">
        <v>138</v>
      </c>
      <c r="L26" s="65">
        <v>7</v>
      </c>
      <c r="M26" s="135"/>
      <c r="O26" s="139"/>
      <c r="P26" s="138"/>
      <c r="Q26" s="135"/>
      <c r="S26" s="12" t="s">
        <v>12</v>
      </c>
      <c r="T26" s="26">
        <v>5</v>
      </c>
      <c r="U26" s="21">
        <v>0</v>
      </c>
      <c r="V26" s="32"/>
      <c r="W26" s="66" t="s">
        <v>12</v>
      </c>
      <c r="X26" s="89">
        <v>5</v>
      </c>
      <c r="Y26" s="63">
        <v>1</v>
      </c>
    </row>
    <row r="27" spans="2:25" x14ac:dyDescent="0.25">
      <c r="B27" s="138"/>
      <c r="C27" s="138"/>
      <c r="D27" s="24"/>
      <c r="E27" s="135"/>
      <c r="F27" s="70" t="s">
        <v>33</v>
      </c>
      <c r="G27" s="67">
        <v>8</v>
      </c>
      <c r="H27" s="135"/>
      <c r="I27" s="6"/>
      <c r="J27" s="135"/>
      <c r="K27" s="69" t="s">
        <v>12</v>
      </c>
      <c r="L27" s="67">
        <v>5</v>
      </c>
      <c r="M27" s="135"/>
      <c r="P27" s="33"/>
    </row>
    <row r="28" spans="2:25" x14ac:dyDescent="0.25">
      <c r="B28" s="138"/>
      <c r="C28" s="138"/>
      <c r="D28" s="24"/>
      <c r="E28" s="135"/>
      <c r="F28" s="28" t="s">
        <v>139</v>
      </c>
      <c r="G28" s="51">
        <v>8</v>
      </c>
      <c r="H28" s="135"/>
      <c r="I28" s="6"/>
      <c r="J28" s="135"/>
      <c r="K28" s="70" t="s">
        <v>229</v>
      </c>
      <c r="L28" s="67">
        <v>8</v>
      </c>
      <c r="M28" s="135"/>
      <c r="O28" s="135" t="s">
        <v>89</v>
      </c>
      <c r="P28" s="138">
        <v>20</v>
      </c>
      <c r="Q28" s="135">
        <f>SUMPRODUCT(T28:T29,U28:U29)+SUMPRODUCT(X28:X29,Y28:Y29)</f>
        <v>20</v>
      </c>
      <c r="S28" s="64" t="s">
        <v>14</v>
      </c>
      <c r="T28" s="79">
        <v>11</v>
      </c>
      <c r="U28" s="21">
        <v>1</v>
      </c>
      <c r="W28" s="66" t="s">
        <v>132</v>
      </c>
      <c r="X28" s="84">
        <v>9</v>
      </c>
      <c r="Y28" s="21">
        <v>1</v>
      </c>
    </row>
    <row r="29" spans="2:25" x14ac:dyDescent="0.25">
      <c r="B29" s="138"/>
      <c r="C29" s="138"/>
      <c r="D29" s="24"/>
      <c r="E29" s="135"/>
      <c r="F29" s="1"/>
      <c r="G29" s="21"/>
      <c r="H29" s="135"/>
      <c r="I29" s="6"/>
      <c r="J29" s="135"/>
      <c r="K29" s="28" t="s">
        <v>112</v>
      </c>
      <c r="L29" s="51">
        <v>4</v>
      </c>
      <c r="M29" s="135"/>
      <c r="O29" s="135"/>
      <c r="P29" s="138"/>
      <c r="Q29" s="135"/>
      <c r="S29" s="1"/>
      <c r="T29" s="21"/>
      <c r="U29" s="21"/>
      <c r="W29" s="12" t="s">
        <v>91</v>
      </c>
      <c r="X29" s="26">
        <v>5</v>
      </c>
      <c r="Y29" s="21">
        <v>0</v>
      </c>
    </row>
    <row r="30" spans="2:25" x14ac:dyDescent="0.25">
      <c r="B30" s="19"/>
      <c r="C30" s="19"/>
      <c r="D30" s="24"/>
      <c r="E30" s="17"/>
      <c r="F30" s="6"/>
      <c r="H30" s="17"/>
      <c r="I30" s="6"/>
      <c r="J30" s="17"/>
      <c r="K30" s="6"/>
      <c r="M30" s="17"/>
      <c r="P30" s="33"/>
      <c r="S30" s="32"/>
      <c r="T30" s="29"/>
    </row>
    <row r="31" spans="2:25" x14ac:dyDescent="0.25">
      <c r="B31" s="138">
        <v>5</v>
      </c>
      <c r="C31" s="138">
        <f>H31+M31</f>
        <v>92</v>
      </c>
      <c r="D31" s="24"/>
      <c r="E31" s="135">
        <v>9</v>
      </c>
      <c r="F31" s="70" t="s">
        <v>140</v>
      </c>
      <c r="G31" s="65">
        <v>15</v>
      </c>
      <c r="H31" s="135">
        <f>SUM(G31:G35)</f>
        <v>53</v>
      </c>
      <c r="I31" s="6"/>
      <c r="J31" s="135">
        <v>10</v>
      </c>
      <c r="K31" s="70" t="s">
        <v>140</v>
      </c>
      <c r="L31" s="65">
        <v>18</v>
      </c>
      <c r="M31" s="135">
        <f>SUM(L31:L35)</f>
        <v>39</v>
      </c>
      <c r="O31" s="135" t="s">
        <v>92</v>
      </c>
      <c r="P31" s="138">
        <v>15</v>
      </c>
      <c r="Q31" s="135">
        <f>SUMPRODUCT(T31:T33,U31:U33)+SUMPRODUCT(X31:X33,Y31:Y33)</f>
        <v>22</v>
      </c>
      <c r="S31" s="12" t="s">
        <v>15</v>
      </c>
      <c r="T31" s="30">
        <v>7</v>
      </c>
      <c r="U31" s="48">
        <v>0</v>
      </c>
      <c r="V31" s="32"/>
      <c r="W31" s="66" t="s">
        <v>128</v>
      </c>
      <c r="X31" s="89">
        <v>12</v>
      </c>
      <c r="Y31" s="48">
        <v>1</v>
      </c>
    </row>
    <row r="32" spans="2:25" x14ac:dyDescent="0.25">
      <c r="B32" s="138"/>
      <c r="C32" s="138"/>
      <c r="D32" s="24"/>
      <c r="E32" s="135"/>
      <c r="F32" s="70" t="s">
        <v>141</v>
      </c>
      <c r="G32" s="67">
        <v>8</v>
      </c>
      <c r="H32" s="135"/>
      <c r="I32" s="6"/>
      <c r="J32" s="135"/>
      <c r="K32" s="28" t="s">
        <v>22</v>
      </c>
      <c r="L32" s="51">
        <v>10</v>
      </c>
      <c r="M32" s="135"/>
      <c r="O32" s="135"/>
      <c r="P32" s="138"/>
      <c r="Q32" s="135"/>
      <c r="S32" s="12" t="s">
        <v>16</v>
      </c>
      <c r="T32" s="30">
        <v>8</v>
      </c>
      <c r="U32" s="48">
        <v>1</v>
      </c>
      <c r="V32" s="32"/>
      <c r="W32" s="12" t="s">
        <v>192</v>
      </c>
      <c r="X32" s="26">
        <v>8</v>
      </c>
      <c r="Y32" s="48">
        <v>0</v>
      </c>
    </row>
    <row r="33" spans="2:25" x14ac:dyDescent="0.25">
      <c r="B33" s="138"/>
      <c r="C33" s="138"/>
      <c r="D33" s="24"/>
      <c r="E33" s="135"/>
      <c r="F33" s="70" t="s">
        <v>233</v>
      </c>
      <c r="G33" s="67">
        <v>12</v>
      </c>
      <c r="H33" s="135"/>
      <c r="I33" s="6"/>
      <c r="J33" s="135"/>
      <c r="K33" s="28" t="s">
        <v>143</v>
      </c>
      <c r="L33" s="51">
        <v>8</v>
      </c>
      <c r="M33" s="135"/>
      <c r="O33" s="135"/>
      <c r="P33" s="138"/>
      <c r="Q33" s="135"/>
      <c r="S33" s="12" t="s">
        <v>17</v>
      </c>
      <c r="T33" s="51">
        <v>2</v>
      </c>
      <c r="U33" s="48">
        <v>1</v>
      </c>
      <c r="V33" s="32"/>
      <c r="W33" s="13" t="s">
        <v>178</v>
      </c>
      <c r="X33" s="26">
        <v>6</v>
      </c>
      <c r="Y33" s="48">
        <v>0</v>
      </c>
    </row>
    <row r="34" spans="2:25" ht="14.85" customHeight="1" x14ac:dyDescent="0.25">
      <c r="B34" s="138"/>
      <c r="C34" s="138"/>
      <c r="D34" s="24"/>
      <c r="E34" s="135"/>
      <c r="F34" s="70" t="s">
        <v>142</v>
      </c>
      <c r="G34" s="67">
        <v>12</v>
      </c>
      <c r="H34" s="135"/>
      <c r="I34" s="6"/>
      <c r="J34" s="135"/>
      <c r="K34" s="28" t="s">
        <v>145</v>
      </c>
      <c r="L34" s="51">
        <v>3</v>
      </c>
      <c r="M34" s="135"/>
      <c r="P34" s="19"/>
      <c r="Q34" s="17"/>
      <c r="W34" s="42"/>
      <c r="X34" s="31"/>
      <c r="Y34" s="31"/>
    </row>
    <row r="35" spans="2:25" x14ac:dyDescent="0.25">
      <c r="B35" s="138"/>
      <c r="C35" s="138"/>
      <c r="D35" s="6"/>
      <c r="E35" s="135"/>
      <c r="F35" s="28" t="s">
        <v>144</v>
      </c>
      <c r="G35" s="51">
        <v>6</v>
      </c>
      <c r="H35" s="135"/>
      <c r="I35" s="6"/>
      <c r="J35" s="135"/>
      <c r="K35" s="28"/>
      <c r="L35" s="51"/>
      <c r="M35" s="135"/>
      <c r="O35" s="139" t="s">
        <v>95</v>
      </c>
      <c r="P35" s="138">
        <v>8</v>
      </c>
      <c r="Q35" s="135">
        <f>+SUMPRODUCT(T35:T36,U35:U36)</f>
        <v>14</v>
      </c>
      <c r="S35" s="64" t="s">
        <v>18</v>
      </c>
      <c r="T35" s="65">
        <v>10</v>
      </c>
      <c r="U35" s="21">
        <v>1</v>
      </c>
      <c r="W35" s="1"/>
      <c r="X35" s="21"/>
      <c r="Y35" s="21"/>
    </row>
    <row r="36" spans="2:25" x14ac:dyDescent="0.25">
      <c r="B36" s="8"/>
      <c r="C36" s="8"/>
      <c r="D36" s="20"/>
      <c r="E36" s="9"/>
      <c r="H36" s="9"/>
      <c r="I36" s="6"/>
      <c r="J36" s="9"/>
      <c r="K36" s="6"/>
      <c r="M36" s="9"/>
      <c r="O36" s="139"/>
      <c r="P36" s="138"/>
      <c r="Q36" s="135"/>
      <c r="S36" s="12" t="s">
        <v>17</v>
      </c>
      <c r="T36" s="51">
        <v>4</v>
      </c>
      <c r="U36" s="48">
        <v>1</v>
      </c>
      <c r="W36" s="1"/>
      <c r="X36" s="21"/>
      <c r="Y36" s="21"/>
    </row>
    <row r="37" spans="2:25" ht="15" customHeight="1" x14ac:dyDescent="0.25">
      <c r="B37" s="150" t="s">
        <v>97</v>
      </c>
      <c r="C37" s="150"/>
      <c r="D37" s="150"/>
      <c r="F37" s="151" t="s">
        <v>98</v>
      </c>
      <c r="G37" s="151"/>
      <c r="H37" s="9"/>
      <c r="I37" s="6"/>
      <c r="J37" s="9"/>
      <c r="K37" s="60"/>
      <c r="L37" s="61"/>
      <c r="M37" s="9"/>
      <c r="P37" s="33"/>
    </row>
    <row r="38" spans="2:25" x14ac:dyDescent="0.25">
      <c r="B38" s="152">
        <f>SUM(C5:C36)</f>
        <v>451</v>
      </c>
      <c r="C38" s="152"/>
      <c r="D38" s="152"/>
      <c r="F38" s="142" t="s">
        <v>99</v>
      </c>
      <c r="G38" s="142"/>
      <c r="I38" s="6"/>
      <c r="K38" s="6"/>
      <c r="O38" s="139" t="s">
        <v>96</v>
      </c>
      <c r="P38" s="138">
        <v>10</v>
      </c>
      <c r="Q38" s="135">
        <f>SUMPRODUCT(T38:T42,U38:U42)+SUMPRODUCT(X38:X42,Y38:Y42)</f>
        <v>67</v>
      </c>
      <c r="S38" s="64" t="s">
        <v>19</v>
      </c>
      <c r="T38" s="65">
        <v>11</v>
      </c>
      <c r="U38" s="21">
        <v>1</v>
      </c>
      <c r="W38" s="66" t="s">
        <v>134</v>
      </c>
      <c r="X38" s="65">
        <v>10</v>
      </c>
      <c r="Y38" s="48">
        <v>1</v>
      </c>
    </row>
    <row r="39" spans="2:25" x14ac:dyDescent="0.25">
      <c r="B39" s="6"/>
      <c r="C39" s="6"/>
      <c r="D39" s="6"/>
      <c r="F39" s="153" t="s">
        <v>100</v>
      </c>
      <c r="G39" s="153"/>
      <c r="I39" s="6"/>
      <c r="K39" s="6"/>
      <c r="O39" s="139"/>
      <c r="P39" s="138"/>
      <c r="Q39" s="135"/>
      <c r="S39" s="66" t="s">
        <v>20</v>
      </c>
      <c r="T39" s="67">
        <v>8</v>
      </c>
      <c r="U39" s="48">
        <v>1</v>
      </c>
      <c r="V39" s="32"/>
      <c r="W39" s="66" t="s">
        <v>229</v>
      </c>
      <c r="X39" s="67">
        <v>8</v>
      </c>
      <c r="Y39" s="48">
        <v>1</v>
      </c>
    </row>
    <row r="40" spans="2:25" ht="15" customHeight="1" x14ac:dyDescent="0.25">
      <c r="I40" s="6"/>
      <c r="K40" s="6"/>
      <c r="O40" s="139"/>
      <c r="P40" s="138"/>
      <c r="Q40" s="135"/>
      <c r="S40" s="66" t="s">
        <v>234</v>
      </c>
      <c r="T40" s="67">
        <v>12</v>
      </c>
      <c r="U40" s="48">
        <v>1</v>
      </c>
      <c r="V40" s="32"/>
      <c r="W40" s="12" t="s">
        <v>143</v>
      </c>
      <c r="X40" s="51">
        <v>8</v>
      </c>
      <c r="Y40" s="48">
        <v>1</v>
      </c>
    </row>
    <row r="41" spans="2:25" x14ac:dyDescent="0.25">
      <c r="F41" s="162" t="s">
        <v>237</v>
      </c>
      <c r="G41" s="162"/>
      <c r="I41" s="6"/>
      <c r="K41" s="6"/>
      <c r="O41" s="139"/>
      <c r="P41" s="138"/>
      <c r="Q41" s="135"/>
      <c r="S41" s="12" t="s">
        <v>47</v>
      </c>
      <c r="T41" s="51">
        <v>10</v>
      </c>
      <c r="U41" s="48">
        <v>0</v>
      </c>
      <c r="V41" s="32"/>
      <c r="W41" s="12" t="s">
        <v>193</v>
      </c>
      <c r="X41" s="51">
        <v>8</v>
      </c>
      <c r="Y41" s="48">
        <v>0</v>
      </c>
    </row>
    <row r="42" spans="2:25" x14ac:dyDescent="0.25">
      <c r="F42" s="162"/>
      <c r="G42" s="162"/>
      <c r="K42" s="42"/>
      <c r="L42" s="56"/>
      <c r="O42" s="139"/>
      <c r="P42" s="138"/>
      <c r="Q42" s="135"/>
      <c r="S42" s="12"/>
      <c r="T42" s="51"/>
      <c r="U42" s="48"/>
      <c r="V42" s="32"/>
      <c r="W42" s="12" t="s">
        <v>22</v>
      </c>
      <c r="X42" s="51">
        <v>10</v>
      </c>
      <c r="Y42" s="48">
        <v>1</v>
      </c>
    </row>
    <row r="43" spans="2:25" x14ac:dyDescent="0.25">
      <c r="F43" s="162"/>
      <c r="G43" s="162"/>
      <c r="K43" s="42"/>
      <c r="L43" s="56"/>
      <c r="P43" s="33"/>
    </row>
    <row r="44" spans="2:25" ht="30" x14ac:dyDescent="0.25">
      <c r="F44" s="162"/>
      <c r="G44" s="162"/>
      <c r="K44" s="42"/>
      <c r="L44" s="56"/>
      <c r="O44" s="53" t="s">
        <v>101</v>
      </c>
      <c r="P44" s="44">
        <v>6</v>
      </c>
      <c r="Q44" s="45">
        <f>X44*Y44</f>
        <v>7</v>
      </c>
      <c r="S44" s="54"/>
      <c r="T44" s="45"/>
      <c r="U44" s="45"/>
      <c r="V44" s="9"/>
      <c r="W44" s="83" t="s">
        <v>138</v>
      </c>
      <c r="X44" s="81">
        <v>7</v>
      </c>
      <c r="Y44" s="45">
        <v>1</v>
      </c>
    </row>
    <row r="45" spans="2:25" ht="15" customHeight="1" x14ac:dyDescent="0.25">
      <c r="P45" s="33"/>
    </row>
    <row r="46" spans="2:25" x14ac:dyDescent="0.25">
      <c r="O46" s="139" t="s">
        <v>102</v>
      </c>
      <c r="P46" s="138">
        <v>0</v>
      </c>
      <c r="Q46" s="135">
        <f>T46*U46+X46*Y46</f>
        <v>0</v>
      </c>
      <c r="S46" s="12"/>
      <c r="T46" s="51"/>
      <c r="U46" s="48"/>
      <c r="V46" s="32"/>
      <c r="W46" s="12" t="s">
        <v>175</v>
      </c>
      <c r="X46" s="51">
        <v>6</v>
      </c>
      <c r="Y46" s="48">
        <v>0</v>
      </c>
    </row>
    <row r="47" spans="2:25" x14ac:dyDescent="0.25">
      <c r="O47" s="139"/>
      <c r="P47" s="138"/>
      <c r="Q47" s="135"/>
      <c r="S47" s="12" t="s">
        <v>24</v>
      </c>
      <c r="T47" s="51">
        <v>6</v>
      </c>
      <c r="U47" s="48">
        <v>0</v>
      </c>
      <c r="V47" s="32"/>
      <c r="W47" s="12" t="s">
        <v>23</v>
      </c>
      <c r="X47" s="51">
        <v>7</v>
      </c>
      <c r="Y47" s="48">
        <v>0</v>
      </c>
    </row>
    <row r="48" spans="2:25" ht="15" customHeight="1" x14ac:dyDescent="0.25">
      <c r="P48" s="33"/>
    </row>
    <row r="49" spans="15:25" x14ac:dyDescent="0.25">
      <c r="O49" s="139" t="s">
        <v>103</v>
      </c>
      <c r="P49" s="138">
        <v>20</v>
      </c>
      <c r="Q49" s="137">
        <f>SUMPRODUCT(T49:T51,U49:U51)+SUMPRODUCT(X49:X51,Y49:Y51)</f>
        <v>22</v>
      </c>
      <c r="S49" s="66" t="s">
        <v>26</v>
      </c>
      <c r="T49" s="65">
        <v>14</v>
      </c>
      <c r="U49" s="21">
        <v>1</v>
      </c>
      <c r="W49" s="64" t="s">
        <v>130</v>
      </c>
      <c r="X49" s="65">
        <v>8</v>
      </c>
      <c r="Y49" s="21">
        <v>1</v>
      </c>
    </row>
    <row r="50" spans="15:25" x14ac:dyDescent="0.25">
      <c r="O50" s="139"/>
      <c r="P50" s="138"/>
      <c r="Q50" s="137"/>
      <c r="S50" s="12" t="s">
        <v>104</v>
      </c>
      <c r="T50" s="51">
        <v>10</v>
      </c>
      <c r="U50" s="48">
        <v>0</v>
      </c>
      <c r="V50" s="32"/>
      <c r="W50" s="12" t="s">
        <v>194</v>
      </c>
      <c r="X50" s="51">
        <v>6</v>
      </c>
      <c r="Y50" s="48">
        <v>0</v>
      </c>
    </row>
    <row r="51" spans="15:25" x14ac:dyDescent="0.25">
      <c r="O51" s="139"/>
      <c r="P51" s="138"/>
      <c r="Q51" s="137"/>
      <c r="S51" s="12" t="s">
        <v>40</v>
      </c>
      <c r="T51" s="51">
        <v>8</v>
      </c>
      <c r="U51" s="48">
        <v>0</v>
      </c>
      <c r="V51" s="32"/>
      <c r="W51" s="12" t="s">
        <v>105</v>
      </c>
      <c r="X51" s="51">
        <v>12</v>
      </c>
      <c r="Y51" s="48">
        <v>0</v>
      </c>
    </row>
    <row r="52" spans="15:25" x14ac:dyDescent="0.25">
      <c r="P52" s="33"/>
    </row>
    <row r="53" spans="15:25" ht="15" customHeight="1" x14ac:dyDescent="0.25">
      <c r="O53" s="53" t="s">
        <v>106</v>
      </c>
      <c r="P53" s="44">
        <v>6</v>
      </c>
      <c r="Q53" s="45">
        <f>SUMPRODUCT(T53,U53)+SUMPRODUCT(X53,Y53)</f>
        <v>6</v>
      </c>
      <c r="S53" s="12" t="s">
        <v>27</v>
      </c>
      <c r="T53" s="51">
        <v>6</v>
      </c>
      <c r="U53" s="21">
        <v>0</v>
      </c>
      <c r="W53" s="66" t="s">
        <v>131</v>
      </c>
      <c r="X53" s="65">
        <v>6</v>
      </c>
      <c r="Y53" s="21">
        <v>1</v>
      </c>
    </row>
    <row r="54" spans="15:25" x14ac:dyDescent="0.25">
      <c r="O54" s="9"/>
      <c r="P54" s="8"/>
      <c r="Q54" s="17"/>
      <c r="S54" s="42"/>
      <c r="T54" s="56"/>
    </row>
    <row r="55" spans="15:25" x14ac:dyDescent="0.25">
      <c r="O55" s="53" t="s">
        <v>107</v>
      </c>
      <c r="P55" s="44">
        <v>7</v>
      </c>
      <c r="Q55" s="45">
        <f>+SUMPRODUCT(X55:X55,Y55:Y55)</f>
        <v>7</v>
      </c>
      <c r="S55" s="82" t="s">
        <v>223</v>
      </c>
      <c r="T55" s="90">
        <v>4</v>
      </c>
      <c r="U55" s="45">
        <v>0</v>
      </c>
      <c r="W55" s="64" t="s">
        <v>74</v>
      </c>
      <c r="X55" s="65">
        <v>7</v>
      </c>
      <c r="Y55" s="21">
        <v>1</v>
      </c>
    </row>
    <row r="56" spans="15:25" x14ac:dyDescent="0.25">
      <c r="P56" s="19"/>
      <c r="Q56" s="17"/>
      <c r="S56" s="20"/>
      <c r="T56" s="17"/>
      <c r="U56" s="17"/>
    </row>
    <row r="57" spans="15:25" x14ac:dyDescent="0.25">
      <c r="O57" s="45" t="s">
        <v>94</v>
      </c>
      <c r="P57" s="44">
        <v>12</v>
      </c>
      <c r="Q57" s="45">
        <f>X57</f>
        <v>12</v>
      </c>
      <c r="S57" s="13" t="s">
        <v>228</v>
      </c>
      <c r="T57" s="90">
        <v>6</v>
      </c>
      <c r="U57" s="45">
        <v>0</v>
      </c>
      <c r="W57" s="66" t="s">
        <v>142</v>
      </c>
      <c r="X57" s="65">
        <v>12</v>
      </c>
      <c r="Y57" s="21">
        <v>1</v>
      </c>
    </row>
    <row r="58" spans="15:25" x14ac:dyDescent="0.25">
      <c r="P58" s="33"/>
    </row>
    <row r="59" spans="15:25" x14ac:dyDescent="0.25">
      <c r="O59" s="135" t="s">
        <v>110</v>
      </c>
      <c r="P59" s="138">
        <v>25</v>
      </c>
      <c r="Q59" s="135">
        <f>T59*U59+X59*Y59</f>
        <v>33</v>
      </c>
      <c r="S59" s="64" t="s">
        <v>191</v>
      </c>
      <c r="T59" s="65">
        <v>15</v>
      </c>
      <c r="U59" s="21">
        <v>1</v>
      </c>
      <c r="W59" s="64" t="s">
        <v>140</v>
      </c>
      <c r="X59" s="65">
        <v>18</v>
      </c>
      <c r="Y59" s="21">
        <v>1</v>
      </c>
    </row>
    <row r="60" spans="15:25" x14ac:dyDescent="0.25">
      <c r="O60" s="135"/>
      <c r="P60" s="138"/>
      <c r="Q60" s="135"/>
      <c r="S60" s="1"/>
      <c r="T60" s="21"/>
      <c r="U60" s="21"/>
      <c r="W60" s="59" t="s">
        <v>195</v>
      </c>
      <c r="X60" s="68">
        <v>15</v>
      </c>
      <c r="Y60" s="21">
        <v>0</v>
      </c>
    </row>
    <row r="61" spans="15:25" x14ac:dyDescent="0.25">
      <c r="P61" s="33"/>
    </row>
    <row r="62" spans="15:25" x14ac:dyDescent="0.25">
      <c r="O62" s="135" t="s">
        <v>111</v>
      </c>
      <c r="P62" s="138">
        <v>15</v>
      </c>
      <c r="Q62" s="135">
        <f>SUMPRODUCT(T62:T65,U62:U65)+SUMPRODUCT(X62:X65,Y62:Y65)</f>
        <v>20</v>
      </c>
      <c r="S62" s="66" t="s">
        <v>33</v>
      </c>
      <c r="T62" s="67">
        <v>8</v>
      </c>
      <c r="U62" s="48">
        <v>1</v>
      </c>
      <c r="W62" s="12" t="s">
        <v>112</v>
      </c>
      <c r="X62" s="51">
        <v>4</v>
      </c>
      <c r="Y62" s="48">
        <v>1</v>
      </c>
    </row>
    <row r="63" spans="15:25" x14ac:dyDescent="0.25">
      <c r="O63" s="135"/>
      <c r="P63" s="138"/>
      <c r="Q63" s="135"/>
      <c r="S63" s="91" t="s">
        <v>34</v>
      </c>
      <c r="T63" s="63">
        <v>5</v>
      </c>
      <c r="U63" s="21">
        <v>1</v>
      </c>
      <c r="W63" s="12" t="s">
        <v>218</v>
      </c>
      <c r="X63" s="51">
        <v>5</v>
      </c>
      <c r="Y63" s="48">
        <v>0</v>
      </c>
    </row>
    <row r="64" spans="15:25" x14ac:dyDescent="0.25">
      <c r="O64" s="135"/>
      <c r="P64" s="138"/>
      <c r="Q64" s="135"/>
      <c r="S64" s="43" t="s">
        <v>215</v>
      </c>
      <c r="T64" s="48">
        <v>4</v>
      </c>
      <c r="U64" s="21">
        <v>0</v>
      </c>
      <c r="W64" s="13" t="s">
        <v>190</v>
      </c>
      <c r="X64" s="14">
        <v>8</v>
      </c>
      <c r="Y64" s="48">
        <v>0</v>
      </c>
    </row>
    <row r="65" spans="15:25" x14ac:dyDescent="0.25">
      <c r="O65" s="135"/>
      <c r="P65" s="138"/>
      <c r="Q65" s="135"/>
      <c r="S65" s="1"/>
      <c r="T65" s="21"/>
      <c r="U65" s="21"/>
      <c r="W65" s="28" t="s">
        <v>145</v>
      </c>
      <c r="X65" s="51">
        <v>3</v>
      </c>
      <c r="Y65" s="48">
        <v>1</v>
      </c>
    </row>
    <row r="66" spans="15:25" ht="15" customHeight="1" x14ac:dyDescent="0.25">
      <c r="P66" s="33"/>
    </row>
    <row r="67" spans="15:25" x14ac:dyDescent="0.25">
      <c r="O67" s="139" t="s">
        <v>115</v>
      </c>
      <c r="P67" s="138">
        <v>18</v>
      </c>
      <c r="Q67" s="135">
        <f>SUMPRODUCT(T67:T69,U67:U69)+SUMPRODUCT(X67:X69,Y67:Y69)</f>
        <v>18</v>
      </c>
      <c r="S67" s="12" t="s">
        <v>36</v>
      </c>
      <c r="T67" s="51">
        <v>8</v>
      </c>
      <c r="U67" s="21">
        <v>0</v>
      </c>
      <c r="W67" s="66" t="s">
        <v>126</v>
      </c>
      <c r="X67" s="67">
        <v>7</v>
      </c>
      <c r="Y67" s="21">
        <v>1</v>
      </c>
    </row>
    <row r="68" spans="15:25" x14ac:dyDescent="0.25">
      <c r="O68" s="139"/>
      <c r="P68" s="138"/>
      <c r="Q68" s="135"/>
      <c r="S68" s="70" t="s">
        <v>232</v>
      </c>
      <c r="T68" s="67">
        <v>4</v>
      </c>
      <c r="U68" s="45">
        <v>1</v>
      </c>
      <c r="W68" s="64" t="s">
        <v>35</v>
      </c>
      <c r="X68" s="65">
        <v>7</v>
      </c>
      <c r="Y68" s="21">
        <v>1</v>
      </c>
    </row>
    <row r="69" spans="15:25" x14ac:dyDescent="0.25">
      <c r="O69" s="139"/>
      <c r="P69" s="138"/>
      <c r="Q69" s="135"/>
      <c r="S69" s="1"/>
      <c r="T69" s="21"/>
      <c r="U69" s="21"/>
      <c r="W69" s="13" t="s">
        <v>226</v>
      </c>
      <c r="X69" s="14">
        <v>6</v>
      </c>
      <c r="Y69" s="45">
        <v>0</v>
      </c>
    </row>
    <row r="70" spans="15:25" x14ac:dyDescent="0.25">
      <c r="P70" s="33"/>
    </row>
    <row r="71" spans="15:25" x14ac:dyDescent="0.25">
      <c r="O71" s="135" t="s">
        <v>116</v>
      </c>
      <c r="P71" s="138">
        <v>6</v>
      </c>
      <c r="Q71" s="135">
        <f>SUMPRODUCT(T71:T73,U71:U73)+SUMPRODUCT(X71:X73,Y71:Y73)</f>
        <v>9</v>
      </c>
      <c r="R71" s="17"/>
      <c r="S71" s="70" t="s">
        <v>232</v>
      </c>
      <c r="T71" s="67">
        <v>1</v>
      </c>
      <c r="U71" s="45">
        <v>1</v>
      </c>
      <c r="V71" s="17"/>
      <c r="W71" s="13" t="s">
        <v>117</v>
      </c>
      <c r="X71" s="14">
        <v>4</v>
      </c>
      <c r="Y71" s="45">
        <v>0</v>
      </c>
    </row>
    <row r="72" spans="15:25" x14ac:dyDescent="0.25">
      <c r="O72" s="135"/>
      <c r="P72" s="138"/>
      <c r="Q72" s="135"/>
      <c r="R72" s="17"/>
      <c r="S72" s="69" t="s">
        <v>210</v>
      </c>
      <c r="T72" s="81">
        <v>4</v>
      </c>
      <c r="U72" s="45">
        <v>1</v>
      </c>
      <c r="V72" s="17"/>
      <c r="W72" s="69" t="s">
        <v>211</v>
      </c>
      <c r="X72" s="81">
        <v>4</v>
      </c>
      <c r="Y72" s="45">
        <v>1</v>
      </c>
    </row>
    <row r="73" spans="15:25" x14ac:dyDescent="0.25">
      <c r="O73" s="135"/>
      <c r="P73" s="138"/>
      <c r="Q73" s="135"/>
      <c r="R73" s="17"/>
      <c r="S73" s="13" t="s">
        <v>48</v>
      </c>
      <c r="T73" s="14">
        <v>7</v>
      </c>
      <c r="U73" s="45">
        <v>0</v>
      </c>
      <c r="V73" s="17"/>
      <c r="W73" s="82" t="s">
        <v>223</v>
      </c>
      <c r="X73" s="68">
        <v>1</v>
      </c>
      <c r="Y73" s="45">
        <v>0</v>
      </c>
    </row>
    <row r="74" spans="15:25" ht="15" customHeight="1" x14ac:dyDescent="0.25">
      <c r="P74" s="19"/>
    </row>
    <row r="75" spans="15:25" x14ac:dyDescent="0.25">
      <c r="O75" s="45" t="s">
        <v>118</v>
      </c>
      <c r="P75" s="47">
        <v>450</v>
      </c>
      <c r="Q75" s="21">
        <f>SUM(Q5:Q73)</f>
        <v>451</v>
      </c>
    </row>
    <row r="76" spans="15:25" x14ac:dyDescent="0.25">
      <c r="P76" s="33"/>
    </row>
    <row r="77" spans="15:25" ht="45" x14ac:dyDescent="0.25">
      <c r="O77" s="53" t="s">
        <v>147</v>
      </c>
      <c r="P77" s="44">
        <v>98</v>
      </c>
      <c r="Q77" s="45">
        <f>+Q38+Q24</f>
        <v>114</v>
      </c>
    </row>
    <row r="79" spans="15:25" x14ac:dyDescent="0.25">
      <c r="S79" s="6" t="s">
        <v>224</v>
      </c>
    </row>
    <row r="80" spans="15:25" x14ac:dyDescent="0.25">
      <c r="P80" s="11"/>
      <c r="Q80" s="11"/>
      <c r="S80" s="6" t="s">
        <v>225</v>
      </c>
    </row>
    <row r="81" spans="16:20" x14ac:dyDescent="0.25">
      <c r="P81" s="11"/>
      <c r="Q81" s="11"/>
      <c r="S81" s="6" t="s">
        <v>227</v>
      </c>
    </row>
    <row r="86" spans="16:20" x14ac:dyDescent="0.25">
      <c r="R86" s="22"/>
      <c r="S86" s="34"/>
      <c r="T86" s="10"/>
    </row>
    <row r="87" spans="16:20" x14ac:dyDescent="0.25">
      <c r="R87" s="22"/>
      <c r="S87" s="34"/>
      <c r="T87" s="10"/>
    </row>
    <row r="88" spans="16:20" x14ac:dyDescent="0.25">
      <c r="R88" s="22"/>
      <c r="S88" s="34"/>
      <c r="T88" s="10"/>
    </row>
    <row r="90" spans="16:20" x14ac:dyDescent="0.25">
      <c r="R90" s="22"/>
      <c r="S90" s="23"/>
      <c r="T90" s="10"/>
    </row>
    <row r="91" spans="16:20" x14ac:dyDescent="0.25">
      <c r="R91" s="22"/>
      <c r="S91" s="23"/>
      <c r="T91" s="10"/>
    </row>
    <row r="92" spans="16:20" x14ac:dyDescent="0.25">
      <c r="R92" s="22"/>
      <c r="S92" s="23"/>
      <c r="T92" s="10"/>
    </row>
  </sheetData>
  <mergeCells count="81">
    <mergeCell ref="O71:O73"/>
    <mergeCell ref="P71:P73"/>
    <mergeCell ref="Q71:Q73"/>
    <mergeCell ref="O62:O65"/>
    <mergeCell ref="P62:P65"/>
    <mergeCell ref="Q62:Q65"/>
    <mergeCell ref="O67:O69"/>
    <mergeCell ref="P67:P69"/>
    <mergeCell ref="Q67:Q69"/>
    <mergeCell ref="O49:O51"/>
    <mergeCell ref="P49:P51"/>
    <mergeCell ref="Q49:Q51"/>
    <mergeCell ref="O59:O60"/>
    <mergeCell ref="P59:P60"/>
    <mergeCell ref="Q59:Q60"/>
    <mergeCell ref="O46:O47"/>
    <mergeCell ref="P46:P47"/>
    <mergeCell ref="Q46:Q47"/>
    <mergeCell ref="B37:D37"/>
    <mergeCell ref="F37:G37"/>
    <mergeCell ref="B38:D38"/>
    <mergeCell ref="F38:G38"/>
    <mergeCell ref="O38:O42"/>
    <mergeCell ref="P38:P42"/>
    <mergeCell ref="Q38:Q42"/>
    <mergeCell ref="F39:G39"/>
    <mergeCell ref="F41:G44"/>
    <mergeCell ref="B31:B35"/>
    <mergeCell ref="C31:C35"/>
    <mergeCell ref="E31:E35"/>
    <mergeCell ref="H31:H35"/>
    <mergeCell ref="J31:J35"/>
    <mergeCell ref="M31:M35"/>
    <mergeCell ref="O24:O26"/>
    <mergeCell ref="P24:P26"/>
    <mergeCell ref="Q24:Q26"/>
    <mergeCell ref="O28:O29"/>
    <mergeCell ref="P28:P29"/>
    <mergeCell ref="Q28:Q29"/>
    <mergeCell ref="M24:M29"/>
    <mergeCell ref="O31:O33"/>
    <mergeCell ref="P31:P33"/>
    <mergeCell ref="Q31:Q33"/>
    <mergeCell ref="O35:O36"/>
    <mergeCell ref="P35:P36"/>
    <mergeCell ref="Q35:Q36"/>
    <mergeCell ref="B24:B29"/>
    <mergeCell ref="C24:C29"/>
    <mergeCell ref="E24:E29"/>
    <mergeCell ref="H24:H29"/>
    <mergeCell ref="J24:J29"/>
    <mergeCell ref="M17:M22"/>
    <mergeCell ref="O18:O20"/>
    <mergeCell ref="P18:P20"/>
    <mergeCell ref="Q18:Q20"/>
    <mergeCell ref="B11:B15"/>
    <mergeCell ref="C11:C15"/>
    <mergeCell ref="E11:E15"/>
    <mergeCell ref="H11:H15"/>
    <mergeCell ref="J11:J15"/>
    <mergeCell ref="B17:B22"/>
    <mergeCell ref="C17:C22"/>
    <mergeCell ref="E17:E22"/>
    <mergeCell ref="H17:H22"/>
    <mergeCell ref="J17:J22"/>
    <mergeCell ref="M11:M15"/>
    <mergeCell ref="O12:O16"/>
    <mergeCell ref="P12:P16"/>
    <mergeCell ref="Q12:Q16"/>
    <mergeCell ref="B1:M1"/>
    <mergeCell ref="S2:U2"/>
    <mergeCell ref="W2:Y2"/>
    <mergeCell ref="B5:B9"/>
    <mergeCell ref="C5:C9"/>
    <mergeCell ref="E5:E9"/>
    <mergeCell ref="H5:H9"/>
    <mergeCell ref="J5:J9"/>
    <mergeCell ref="M5:M9"/>
    <mergeCell ref="O5:O10"/>
    <mergeCell ref="P5:P10"/>
    <mergeCell ref="Q5:Q10"/>
  </mergeCells>
  <conditionalFormatting sqref="U68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U71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U72:U73 U69:U70 U5:U67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Y5:Y41 Y43:Y73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Y42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25" right="0.25" top="0.75" bottom="0.75" header="0.51180555555555496" footer="0.51180555555555496"/>
  <pageSetup paperSize="9" firstPageNumber="0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0F132-CAC3-BD43-A2FB-8E70A4657438}">
  <sheetPr>
    <pageSetUpPr fitToPage="1"/>
  </sheetPr>
  <dimension ref="A1:AB96"/>
  <sheetViews>
    <sheetView zoomScale="85" zoomScaleNormal="85" workbookViewId="0"/>
  </sheetViews>
  <sheetFormatPr baseColWidth="10" defaultColWidth="11.42578125" defaultRowHeight="15" x14ac:dyDescent="0.25"/>
  <cols>
    <col min="2" max="2" width="4.85546875" style="17" customWidth="1"/>
    <col min="3" max="3" width="5.7109375" style="17" customWidth="1"/>
    <col min="4" max="4" width="1" customWidth="1"/>
    <col min="5" max="5" width="9.7109375" customWidth="1"/>
    <col min="6" max="6" width="46.140625" customWidth="1"/>
    <col min="7" max="7" width="8.7109375" style="55" customWidth="1"/>
    <col min="8" max="8" width="9.7109375" style="55" customWidth="1"/>
    <col min="9" max="9" width="1.42578125" customWidth="1"/>
    <col min="10" max="10" width="9.7109375" style="55" customWidth="1"/>
    <col min="11" max="11" width="45.28515625" customWidth="1"/>
    <col min="12" max="12" width="8.7109375" style="55" customWidth="1"/>
    <col min="13" max="13" width="9.7109375" style="55" customWidth="1"/>
    <col min="14" max="14" width="5.28515625" customWidth="1"/>
    <col min="15" max="15" width="23.85546875" style="17" customWidth="1"/>
    <col min="16" max="16" width="8.28515625" style="39" customWidth="1"/>
    <col min="17" max="17" width="9.140625" style="29" bestFit="1" customWidth="1"/>
    <col min="18" max="18" width="1.140625" customWidth="1"/>
    <col min="19" max="19" width="55.140625" bestFit="1" customWidth="1"/>
    <col min="20" max="20" width="8.7109375" style="55" customWidth="1"/>
    <col min="21" max="21" width="6.42578125" style="55" customWidth="1"/>
    <col min="22" max="22" width="1.42578125" customWidth="1"/>
    <col min="23" max="23" width="45.28515625" customWidth="1"/>
    <col min="24" max="24" width="8.7109375" style="55" customWidth="1"/>
    <col min="25" max="25" width="6.42578125" style="55" customWidth="1"/>
  </cols>
  <sheetData>
    <row r="1" spans="1:28" ht="19.5" thickBot="1" x14ac:dyDescent="0.35">
      <c r="B1" s="147" t="s">
        <v>150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28" x14ac:dyDescent="0.25">
      <c r="S2" s="156" t="s">
        <v>51</v>
      </c>
      <c r="T2" s="156"/>
      <c r="U2" s="156"/>
      <c r="W2" s="156" t="s">
        <v>52</v>
      </c>
      <c r="X2" s="156"/>
      <c r="Y2" s="156"/>
    </row>
    <row r="3" spans="1:28" ht="30" x14ac:dyDescent="0.25">
      <c r="A3" s="17"/>
      <c r="B3" s="49" t="s">
        <v>53</v>
      </c>
      <c r="C3" s="7" t="s">
        <v>54</v>
      </c>
      <c r="D3" s="17"/>
      <c r="E3" s="49" t="s">
        <v>55</v>
      </c>
      <c r="F3" s="49" t="s">
        <v>56</v>
      </c>
      <c r="G3" s="49" t="s">
        <v>57</v>
      </c>
      <c r="H3" s="7" t="s">
        <v>58</v>
      </c>
      <c r="I3" s="19"/>
      <c r="J3" s="49" t="s">
        <v>55</v>
      </c>
      <c r="K3" s="49" t="s">
        <v>56</v>
      </c>
      <c r="L3" s="49" t="s">
        <v>57</v>
      </c>
      <c r="M3" s="7" t="s">
        <v>58</v>
      </c>
      <c r="N3" s="17"/>
      <c r="O3" s="49" t="s">
        <v>59</v>
      </c>
      <c r="P3" s="35" t="s">
        <v>60</v>
      </c>
      <c r="Q3" s="35" t="s">
        <v>61</v>
      </c>
      <c r="R3" s="17"/>
      <c r="S3" s="49" t="s">
        <v>56</v>
      </c>
      <c r="T3" s="49" t="s">
        <v>57</v>
      </c>
      <c r="U3" s="49" t="s">
        <v>62</v>
      </c>
      <c r="V3" s="19"/>
      <c r="W3" s="49" t="s">
        <v>56</v>
      </c>
      <c r="X3" s="49" t="s">
        <v>57</v>
      </c>
      <c r="Y3" s="49" t="s">
        <v>62</v>
      </c>
    </row>
    <row r="4" spans="1:28" ht="6" customHeight="1" x14ac:dyDescent="0.25">
      <c r="D4" s="55"/>
      <c r="E4" s="55"/>
      <c r="F4" s="55"/>
    </row>
    <row r="5" spans="1:28" x14ac:dyDescent="0.25">
      <c r="A5" s="155"/>
      <c r="B5" s="138">
        <v>1</v>
      </c>
      <c r="C5" s="138">
        <f>H5+M5</f>
        <v>88</v>
      </c>
      <c r="D5" s="19"/>
      <c r="E5" s="135">
        <v>1</v>
      </c>
      <c r="F5" s="64" t="s">
        <v>1</v>
      </c>
      <c r="G5" s="65">
        <v>13</v>
      </c>
      <c r="H5" s="135">
        <f>SUM(G5:G9)</f>
        <v>45</v>
      </c>
      <c r="J5" s="135">
        <v>2</v>
      </c>
      <c r="K5" s="64" t="s">
        <v>63</v>
      </c>
      <c r="L5" s="65">
        <v>13</v>
      </c>
      <c r="M5" s="135">
        <f>SUM(L5:L9)</f>
        <v>43</v>
      </c>
      <c r="O5" s="135" t="s">
        <v>64</v>
      </c>
      <c r="P5" s="136">
        <v>70</v>
      </c>
      <c r="Q5" s="137">
        <f>SUMPRODUCT(T5:T10,U5:U10)+SUMPRODUCT(X5:X8,Y5:Y8)</f>
        <v>74</v>
      </c>
      <c r="S5" s="64" t="s">
        <v>1</v>
      </c>
      <c r="T5" s="79">
        <v>13</v>
      </c>
      <c r="U5" s="21">
        <v>1</v>
      </c>
      <c r="W5" s="64" t="s">
        <v>63</v>
      </c>
      <c r="X5" s="84">
        <v>13</v>
      </c>
      <c r="Y5" s="21">
        <v>1</v>
      </c>
      <c r="AA5" s="92"/>
      <c r="AB5" s="92"/>
    </row>
    <row r="6" spans="1:28" x14ac:dyDescent="0.25">
      <c r="A6" s="155"/>
      <c r="B6" s="138"/>
      <c r="C6" s="138"/>
      <c r="D6" s="19"/>
      <c r="E6" s="135"/>
      <c r="F6" s="64" t="s">
        <v>3</v>
      </c>
      <c r="G6" s="65">
        <v>9</v>
      </c>
      <c r="H6" s="135"/>
      <c r="J6" s="135"/>
      <c r="K6" s="64" t="s">
        <v>65</v>
      </c>
      <c r="L6" s="65">
        <v>9</v>
      </c>
      <c r="M6" s="135"/>
      <c r="O6" s="135"/>
      <c r="P6" s="136"/>
      <c r="Q6" s="137"/>
      <c r="S6" s="64" t="s">
        <v>3</v>
      </c>
      <c r="T6" s="79">
        <v>9</v>
      </c>
      <c r="U6" s="21">
        <v>1</v>
      </c>
      <c r="W6" s="64" t="s">
        <v>65</v>
      </c>
      <c r="X6" s="84">
        <v>9</v>
      </c>
      <c r="Y6" s="21">
        <v>1</v>
      </c>
      <c r="AA6" s="92"/>
      <c r="AB6" s="92"/>
    </row>
    <row r="7" spans="1:28" x14ac:dyDescent="0.25">
      <c r="A7" s="155"/>
      <c r="B7" s="138"/>
      <c r="C7" s="138"/>
      <c r="D7" s="19"/>
      <c r="E7" s="135"/>
      <c r="F7" s="66" t="s">
        <v>6</v>
      </c>
      <c r="G7" s="65">
        <v>10</v>
      </c>
      <c r="H7" s="135"/>
      <c r="J7" s="135"/>
      <c r="K7" s="66" t="s">
        <v>66</v>
      </c>
      <c r="L7" s="65">
        <v>10</v>
      </c>
      <c r="M7" s="135"/>
      <c r="O7" s="135"/>
      <c r="P7" s="136"/>
      <c r="Q7" s="137"/>
      <c r="S7" s="64" t="s">
        <v>4</v>
      </c>
      <c r="T7" s="79">
        <v>10</v>
      </c>
      <c r="U7" s="21">
        <v>1</v>
      </c>
      <c r="W7" s="12" t="s">
        <v>67</v>
      </c>
      <c r="X7" s="26">
        <v>10</v>
      </c>
      <c r="Y7" s="21">
        <v>1</v>
      </c>
      <c r="AA7" s="92"/>
      <c r="AB7" s="92"/>
    </row>
    <row r="8" spans="1:28" x14ac:dyDescent="0.25">
      <c r="A8" s="155"/>
      <c r="B8" s="138"/>
      <c r="C8" s="138"/>
      <c r="D8" s="19"/>
      <c r="E8" s="135"/>
      <c r="F8" s="64" t="s">
        <v>10</v>
      </c>
      <c r="G8" s="65">
        <v>8</v>
      </c>
      <c r="H8" s="135"/>
      <c r="J8" s="135"/>
      <c r="K8" s="64" t="s">
        <v>35</v>
      </c>
      <c r="L8" s="65">
        <v>7</v>
      </c>
      <c r="M8" s="135"/>
      <c r="O8" s="135"/>
      <c r="P8" s="136"/>
      <c r="Q8" s="137"/>
      <c r="S8" s="64" t="s">
        <v>5</v>
      </c>
      <c r="T8" s="79">
        <v>10</v>
      </c>
      <c r="U8" s="21">
        <v>1</v>
      </c>
      <c r="W8" s="3"/>
      <c r="X8" s="27"/>
      <c r="Y8" s="21"/>
      <c r="AA8" s="92"/>
      <c r="AB8" s="92"/>
    </row>
    <row r="9" spans="1:28" x14ac:dyDescent="0.25">
      <c r="A9" s="155"/>
      <c r="B9" s="138"/>
      <c r="C9" s="138"/>
      <c r="D9" s="9"/>
      <c r="E9" s="135"/>
      <c r="F9" s="64" t="s">
        <v>238</v>
      </c>
      <c r="G9" s="65">
        <v>5</v>
      </c>
      <c r="H9" s="135"/>
      <c r="J9" s="135"/>
      <c r="K9" s="69" t="str">
        <f>+S74</f>
        <v>Taller de Diseño "Módulo A"</v>
      </c>
      <c r="L9" s="65">
        <v>4</v>
      </c>
      <c r="M9" s="135"/>
      <c r="O9" s="135"/>
      <c r="P9" s="136"/>
      <c r="Q9" s="137"/>
      <c r="S9" s="13" t="s">
        <v>212</v>
      </c>
      <c r="T9" s="52">
        <v>6</v>
      </c>
      <c r="U9" s="21">
        <v>0</v>
      </c>
      <c r="W9" s="1"/>
      <c r="X9" s="25"/>
      <c r="Y9" s="21"/>
      <c r="AA9" s="92"/>
      <c r="AB9" s="92"/>
    </row>
    <row r="10" spans="1:28" x14ac:dyDescent="0.25">
      <c r="O10" s="135"/>
      <c r="P10" s="136"/>
      <c r="Q10" s="137"/>
      <c r="S10" s="13" t="s">
        <v>213</v>
      </c>
      <c r="T10" s="52">
        <v>6</v>
      </c>
      <c r="U10" s="21">
        <v>0</v>
      </c>
      <c r="W10" s="1"/>
      <c r="X10" s="25"/>
      <c r="Y10" s="21"/>
      <c r="AA10" s="92"/>
      <c r="AB10" s="92"/>
    </row>
    <row r="11" spans="1:28" x14ac:dyDescent="0.25">
      <c r="A11" s="155"/>
      <c r="B11" s="138">
        <v>2</v>
      </c>
      <c r="C11" s="138">
        <f>H11+M11</f>
        <v>91</v>
      </c>
      <c r="D11" s="19"/>
      <c r="E11" s="135">
        <v>3</v>
      </c>
      <c r="F11" s="64" t="s">
        <v>4</v>
      </c>
      <c r="G11" s="65">
        <v>10</v>
      </c>
      <c r="H11" s="135">
        <f>SUM(G11:G15)</f>
        <v>45</v>
      </c>
      <c r="J11" s="135">
        <v>4</v>
      </c>
      <c r="K11" s="64" t="s">
        <v>70</v>
      </c>
      <c r="L11" s="65">
        <v>10</v>
      </c>
      <c r="M11" s="135">
        <f>SUM(L11:L15)</f>
        <v>46</v>
      </c>
      <c r="P11" s="36"/>
      <c r="Q11" s="18"/>
      <c r="W11" s="42"/>
      <c r="X11" s="56"/>
      <c r="AA11" s="92"/>
      <c r="AB11" s="92"/>
    </row>
    <row r="12" spans="1:28" x14ac:dyDescent="0.25">
      <c r="A12" s="155"/>
      <c r="B12" s="138"/>
      <c r="C12" s="138"/>
      <c r="D12" s="19"/>
      <c r="E12" s="135"/>
      <c r="F12" s="64" t="s">
        <v>5</v>
      </c>
      <c r="G12" s="65">
        <v>10</v>
      </c>
      <c r="H12" s="135"/>
      <c r="J12" s="135"/>
      <c r="K12" s="66" t="s">
        <v>72</v>
      </c>
      <c r="L12" s="65">
        <v>10</v>
      </c>
      <c r="M12" s="135"/>
      <c r="O12" s="135" t="s">
        <v>69</v>
      </c>
      <c r="P12" s="136">
        <v>45</v>
      </c>
      <c r="Q12" s="137">
        <f>SUMPRODUCT(T12:T16,U12:U16)+SUMPRODUCT(X12:X16,Y12:Y16)</f>
        <v>45</v>
      </c>
      <c r="S12" s="66" t="s">
        <v>6</v>
      </c>
      <c r="T12" s="65">
        <v>10</v>
      </c>
      <c r="U12" s="21">
        <v>1</v>
      </c>
      <c r="W12" s="66" t="s">
        <v>66</v>
      </c>
      <c r="X12" s="84">
        <v>10</v>
      </c>
      <c r="Y12" s="21">
        <v>1</v>
      </c>
      <c r="AA12" s="92"/>
      <c r="AB12" s="92"/>
    </row>
    <row r="13" spans="1:28" x14ac:dyDescent="0.25">
      <c r="A13" s="155"/>
      <c r="B13" s="138"/>
      <c r="C13" s="138"/>
      <c r="D13" s="19"/>
      <c r="E13" s="135"/>
      <c r="F13" s="66" t="s">
        <v>8</v>
      </c>
      <c r="G13" s="65">
        <v>10</v>
      </c>
      <c r="H13" s="135"/>
      <c r="J13" s="135"/>
      <c r="K13" s="64" t="s">
        <v>206</v>
      </c>
      <c r="L13" s="71">
        <v>9</v>
      </c>
      <c r="M13" s="135"/>
      <c r="O13" s="135"/>
      <c r="P13" s="136"/>
      <c r="Q13" s="137"/>
      <c r="S13" s="64" t="s">
        <v>7</v>
      </c>
      <c r="T13" s="65">
        <v>5</v>
      </c>
      <c r="U13" s="21">
        <v>1</v>
      </c>
      <c r="W13" s="64" t="s">
        <v>71</v>
      </c>
      <c r="X13" s="84">
        <v>10</v>
      </c>
      <c r="Y13" s="21">
        <v>1</v>
      </c>
      <c r="AA13" s="92"/>
      <c r="AB13" s="92"/>
    </row>
    <row r="14" spans="1:28" x14ac:dyDescent="0.25">
      <c r="A14" s="155"/>
      <c r="B14" s="138"/>
      <c r="C14" s="138"/>
      <c r="D14" s="19"/>
      <c r="E14" s="135"/>
      <c r="F14" s="64" t="s">
        <v>7</v>
      </c>
      <c r="G14" s="65">
        <v>5</v>
      </c>
      <c r="H14" s="135"/>
      <c r="J14" s="135"/>
      <c r="K14" s="64" t="s">
        <v>108</v>
      </c>
      <c r="L14" s="65">
        <v>7</v>
      </c>
      <c r="M14" s="135"/>
      <c r="O14" s="135"/>
      <c r="P14" s="136"/>
      <c r="Q14" s="137"/>
      <c r="S14" s="66" t="s">
        <v>8</v>
      </c>
      <c r="T14" s="65">
        <v>10</v>
      </c>
      <c r="U14" s="21">
        <v>1</v>
      </c>
      <c r="W14" s="12" t="s">
        <v>73</v>
      </c>
      <c r="X14" s="26">
        <v>10</v>
      </c>
      <c r="Y14" s="21">
        <v>0</v>
      </c>
      <c r="AA14" s="92"/>
      <c r="AB14" s="92"/>
    </row>
    <row r="15" spans="1:28" x14ac:dyDescent="0.25">
      <c r="A15" s="155"/>
      <c r="B15" s="138"/>
      <c r="C15" s="138"/>
      <c r="D15" s="19"/>
      <c r="E15" s="135"/>
      <c r="F15" s="64" t="s">
        <v>71</v>
      </c>
      <c r="G15" s="65">
        <v>10</v>
      </c>
      <c r="H15" s="135"/>
      <c r="J15" s="135"/>
      <c r="K15" s="59" t="str">
        <f>+W7</f>
        <v>Introducción a las ecuaciones diferenciales</v>
      </c>
      <c r="L15" s="21">
        <v>10</v>
      </c>
      <c r="M15" s="135"/>
      <c r="O15" s="135"/>
      <c r="P15" s="136"/>
      <c r="Q15" s="137"/>
      <c r="S15" s="12" t="s">
        <v>49</v>
      </c>
      <c r="T15" s="51">
        <v>10</v>
      </c>
      <c r="U15" s="21">
        <v>0</v>
      </c>
      <c r="W15" s="12" t="s">
        <v>75</v>
      </c>
      <c r="X15" s="26">
        <v>10</v>
      </c>
      <c r="Y15" s="21">
        <v>0</v>
      </c>
      <c r="AA15" s="92"/>
      <c r="AB15" s="92"/>
    </row>
    <row r="16" spans="1:28" x14ac:dyDescent="0.25">
      <c r="O16" s="135"/>
      <c r="P16" s="136"/>
      <c r="Q16" s="137"/>
      <c r="S16" s="1"/>
      <c r="T16" s="21"/>
      <c r="U16" s="21"/>
      <c r="W16" s="12" t="s">
        <v>77</v>
      </c>
      <c r="X16" s="26">
        <v>5</v>
      </c>
      <c r="Y16" s="21">
        <v>0</v>
      </c>
      <c r="AA16" s="92"/>
      <c r="AB16" s="92"/>
    </row>
    <row r="17" spans="1:28" x14ac:dyDescent="0.25">
      <c r="A17" s="155"/>
      <c r="B17" s="138">
        <v>3</v>
      </c>
      <c r="C17" s="138">
        <f>H17+M17</f>
        <v>91</v>
      </c>
      <c r="D17" s="19"/>
      <c r="E17" s="135">
        <v>5</v>
      </c>
      <c r="F17" s="66" t="s">
        <v>11</v>
      </c>
      <c r="G17" s="67">
        <v>10</v>
      </c>
      <c r="H17" s="135">
        <f>SUM(G17:G22)</f>
        <v>44</v>
      </c>
      <c r="J17" s="135">
        <v>6</v>
      </c>
      <c r="K17" s="64" t="s">
        <v>80</v>
      </c>
      <c r="L17" s="65">
        <v>10</v>
      </c>
      <c r="M17" s="135">
        <f>SUM(L17:L22)</f>
        <v>47</v>
      </c>
      <c r="AA17" s="92"/>
      <c r="AB17" s="92"/>
    </row>
    <row r="18" spans="1:28" x14ac:dyDescent="0.25">
      <c r="A18" s="155"/>
      <c r="B18" s="138"/>
      <c r="C18" s="138"/>
      <c r="D18" s="19"/>
      <c r="E18" s="135"/>
      <c r="F18" s="66" t="s">
        <v>26</v>
      </c>
      <c r="G18" s="67">
        <v>14</v>
      </c>
      <c r="H18" s="135"/>
      <c r="J18" s="135"/>
      <c r="K18" s="69" t="s">
        <v>151</v>
      </c>
      <c r="L18" s="65">
        <v>12</v>
      </c>
      <c r="M18" s="135"/>
      <c r="O18" s="135" t="s">
        <v>78</v>
      </c>
      <c r="P18" s="136">
        <v>16</v>
      </c>
      <c r="Q18" s="137">
        <f>SUMPRODUCT(T18:T19,U18:U19)+SUMPRODUCT(X18:X19,Y18:Y19)</f>
        <v>20</v>
      </c>
      <c r="S18" s="12" t="s">
        <v>9</v>
      </c>
      <c r="T18" s="51">
        <v>10</v>
      </c>
      <c r="U18" s="21">
        <v>1</v>
      </c>
      <c r="W18" s="64" t="s">
        <v>70</v>
      </c>
      <c r="X18" s="84">
        <v>10</v>
      </c>
      <c r="Y18" s="21">
        <v>1</v>
      </c>
      <c r="AA18" s="92"/>
      <c r="AB18" s="92"/>
    </row>
    <row r="19" spans="1:28" x14ac:dyDescent="0.25">
      <c r="A19" s="155"/>
      <c r="B19" s="138"/>
      <c r="C19" s="138"/>
      <c r="D19" s="19"/>
      <c r="E19" s="135"/>
      <c r="F19" s="66" t="s">
        <v>18</v>
      </c>
      <c r="G19" s="67">
        <v>10</v>
      </c>
      <c r="H19" s="135"/>
      <c r="J19" s="135"/>
      <c r="K19" s="64" t="s">
        <v>83</v>
      </c>
      <c r="L19" s="65">
        <v>8</v>
      </c>
      <c r="M19" s="135"/>
      <c r="O19" s="135"/>
      <c r="P19" s="136"/>
      <c r="Q19" s="137"/>
      <c r="S19" s="1"/>
      <c r="T19" s="21"/>
      <c r="U19" s="21"/>
      <c r="W19" s="12" t="s">
        <v>81</v>
      </c>
      <c r="X19" s="26">
        <v>8</v>
      </c>
      <c r="Y19" s="48">
        <v>0</v>
      </c>
      <c r="AA19" s="92"/>
      <c r="AB19" s="92"/>
    </row>
    <row r="20" spans="1:28" x14ac:dyDescent="0.25">
      <c r="A20" s="155"/>
      <c r="B20" s="138"/>
      <c r="C20" s="138"/>
      <c r="D20" s="19"/>
      <c r="E20" s="135"/>
      <c r="F20" s="12" t="s">
        <v>9</v>
      </c>
      <c r="G20" s="51">
        <v>10</v>
      </c>
      <c r="H20" s="135"/>
      <c r="J20" s="135"/>
      <c r="K20" s="66" t="s">
        <v>90</v>
      </c>
      <c r="L20" s="67">
        <v>6</v>
      </c>
      <c r="M20" s="135"/>
      <c r="P20" s="36"/>
      <c r="Q20" s="18"/>
      <c r="AA20" s="92"/>
      <c r="AB20" s="92"/>
    </row>
    <row r="21" spans="1:28" x14ac:dyDescent="0.25">
      <c r="A21" s="155"/>
      <c r="B21" s="138"/>
      <c r="C21" s="138"/>
      <c r="D21" s="19"/>
      <c r="E21" s="135"/>
      <c r="F21" s="12"/>
      <c r="G21" s="51"/>
      <c r="H21" s="135"/>
      <c r="J21" s="135"/>
      <c r="K21" s="66" t="s">
        <v>76</v>
      </c>
      <c r="L21" s="67">
        <v>7</v>
      </c>
      <c r="M21" s="135"/>
      <c r="O21" s="45" t="s">
        <v>85</v>
      </c>
      <c r="P21" s="50">
        <v>8</v>
      </c>
      <c r="Q21" s="46">
        <f>SUMPRODUCT(T21,U21)</f>
        <v>8</v>
      </c>
      <c r="S21" s="64" t="s">
        <v>10</v>
      </c>
      <c r="T21" s="79">
        <v>8</v>
      </c>
      <c r="U21" s="21">
        <v>1</v>
      </c>
      <c r="W21" s="1"/>
      <c r="X21" s="16"/>
      <c r="Y21" s="21"/>
      <c r="AA21" s="92"/>
      <c r="AB21" s="92"/>
    </row>
    <row r="22" spans="1:28" ht="15" customHeight="1" x14ac:dyDescent="0.25">
      <c r="A22" s="155"/>
      <c r="B22" s="138"/>
      <c r="C22" s="138"/>
      <c r="D22" s="19"/>
      <c r="E22" s="135"/>
      <c r="F22" s="12"/>
      <c r="G22" s="51"/>
      <c r="H22" s="135"/>
      <c r="J22" s="135"/>
      <c r="K22" s="64" t="str">
        <f>+W74</f>
        <v>Taller de diseño, comunicación y rep. Gráfica "Módulo CIVIL"</v>
      </c>
      <c r="L22" s="65">
        <v>4</v>
      </c>
      <c r="M22" s="135"/>
      <c r="AA22" s="92"/>
      <c r="AB22" s="92"/>
    </row>
    <row r="23" spans="1:28" x14ac:dyDescent="0.25">
      <c r="D23" s="9"/>
      <c r="AA23" s="92"/>
      <c r="AB23" s="92"/>
    </row>
    <row r="24" spans="1:28" x14ac:dyDescent="0.25">
      <c r="A24" s="155"/>
      <c r="B24" s="138">
        <v>4</v>
      </c>
      <c r="C24" s="138">
        <f>H24+M24</f>
        <v>87</v>
      </c>
      <c r="D24" s="19"/>
      <c r="E24" s="135">
        <v>7</v>
      </c>
      <c r="F24" s="69" t="s">
        <v>153</v>
      </c>
      <c r="G24" s="65">
        <v>10</v>
      </c>
      <c r="H24" s="135">
        <f>SUM(G24:G29)</f>
        <v>43</v>
      </c>
      <c r="J24" s="135">
        <v>8</v>
      </c>
      <c r="K24" s="69" t="s">
        <v>154</v>
      </c>
      <c r="L24" s="65">
        <v>6</v>
      </c>
      <c r="M24" s="135">
        <f>SUM(L24:L29)</f>
        <v>44</v>
      </c>
      <c r="O24" s="139" t="s">
        <v>87</v>
      </c>
      <c r="P24" s="136">
        <v>30</v>
      </c>
      <c r="Q24" s="137">
        <f>SUMPRODUCT(T24:T26,U24:U26)+SUMPRODUCT(X24:X26,Y24:Y26)</f>
        <v>30</v>
      </c>
      <c r="S24" s="64" t="s">
        <v>11</v>
      </c>
      <c r="T24" s="65">
        <v>10</v>
      </c>
      <c r="U24" s="21">
        <v>1</v>
      </c>
      <c r="W24" s="66" t="s">
        <v>72</v>
      </c>
      <c r="X24" s="84">
        <v>10</v>
      </c>
      <c r="Y24" s="21">
        <v>1</v>
      </c>
      <c r="AA24" s="92"/>
      <c r="AB24" s="92"/>
    </row>
    <row r="25" spans="1:28" x14ac:dyDescent="0.25">
      <c r="A25" s="155"/>
      <c r="B25" s="138"/>
      <c r="C25" s="138"/>
      <c r="D25" s="19"/>
      <c r="E25" s="135"/>
      <c r="F25" s="69" t="s">
        <v>40</v>
      </c>
      <c r="G25" s="65">
        <v>8</v>
      </c>
      <c r="H25" s="135"/>
      <c r="J25" s="135"/>
      <c r="K25" s="69" t="s">
        <v>155</v>
      </c>
      <c r="L25" s="65">
        <v>6</v>
      </c>
      <c r="M25" s="135"/>
      <c r="O25" s="139"/>
      <c r="P25" s="136"/>
      <c r="Q25" s="137"/>
      <c r="S25" s="1"/>
      <c r="T25" s="21"/>
      <c r="U25" s="21"/>
      <c r="W25" s="64" t="s">
        <v>80</v>
      </c>
      <c r="X25" s="84">
        <v>10</v>
      </c>
      <c r="Y25" s="21">
        <v>1</v>
      </c>
      <c r="AA25" s="92"/>
      <c r="AB25" s="92"/>
    </row>
    <row r="26" spans="1:28" x14ac:dyDescent="0.25">
      <c r="A26" s="155"/>
      <c r="B26" s="138"/>
      <c r="C26" s="138"/>
      <c r="D26" s="19"/>
      <c r="E26" s="135"/>
      <c r="F26" s="69" t="s">
        <v>156</v>
      </c>
      <c r="G26" s="65">
        <v>6</v>
      </c>
      <c r="H26" s="135"/>
      <c r="J26" s="135"/>
      <c r="K26" s="69" t="s">
        <v>146</v>
      </c>
      <c r="L26" s="65">
        <v>6</v>
      </c>
      <c r="M26" s="135"/>
      <c r="O26" s="139"/>
      <c r="P26" s="136"/>
      <c r="Q26" s="137"/>
      <c r="S26" s="1"/>
      <c r="T26" s="21"/>
      <c r="U26" s="21"/>
      <c r="W26" s="12" t="s">
        <v>12</v>
      </c>
      <c r="X26" s="26">
        <v>5</v>
      </c>
      <c r="Y26" s="21">
        <v>0</v>
      </c>
      <c r="AA26" s="92"/>
      <c r="AB26" s="92"/>
    </row>
    <row r="27" spans="1:28" x14ac:dyDescent="0.25">
      <c r="A27" s="155"/>
      <c r="B27" s="138"/>
      <c r="C27" s="138"/>
      <c r="D27" s="19"/>
      <c r="E27" s="135"/>
      <c r="F27" s="66" t="s">
        <v>157</v>
      </c>
      <c r="G27" s="67">
        <v>8</v>
      </c>
      <c r="H27" s="135"/>
      <c r="J27" s="135"/>
      <c r="K27" s="28" t="s">
        <v>44</v>
      </c>
      <c r="L27" s="51">
        <v>8</v>
      </c>
      <c r="M27" s="135"/>
      <c r="AA27" s="92"/>
      <c r="AB27" s="92"/>
    </row>
    <row r="28" spans="1:28" x14ac:dyDescent="0.25">
      <c r="A28" s="155"/>
      <c r="B28" s="138"/>
      <c r="C28" s="138"/>
      <c r="D28" s="19"/>
      <c r="E28" s="135"/>
      <c r="F28" s="64" t="s">
        <v>14</v>
      </c>
      <c r="G28" s="65">
        <v>11</v>
      </c>
      <c r="H28" s="135"/>
      <c r="J28" s="135"/>
      <c r="K28" s="12" t="s">
        <v>159</v>
      </c>
      <c r="L28" s="51">
        <v>10</v>
      </c>
      <c r="M28" s="135"/>
      <c r="O28" s="135" t="s">
        <v>89</v>
      </c>
      <c r="P28" s="136">
        <v>20</v>
      </c>
      <c r="Q28" s="137">
        <f>SUMPRODUCT(T28:T29,U28:U29)+SUMPRODUCT(X28:X29,Y28:Y29)</f>
        <v>20</v>
      </c>
      <c r="S28" s="64" t="s">
        <v>14</v>
      </c>
      <c r="T28" s="79">
        <v>11</v>
      </c>
      <c r="U28" s="21">
        <v>1</v>
      </c>
      <c r="W28" s="66" t="s">
        <v>86</v>
      </c>
      <c r="X28" s="84">
        <v>9</v>
      </c>
      <c r="Y28" s="21">
        <v>1</v>
      </c>
      <c r="AA28" s="92"/>
      <c r="AB28" s="92"/>
    </row>
    <row r="29" spans="1:28" x14ac:dyDescent="0.25">
      <c r="A29" s="155"/>
      <c r="B29" s="138"/>
      <c r="C29" s="138"/>
      <c r="D29" s="19"/>
      <c r="E29" s="135"/>
      <c r="F29" s="1"/>
      <c r="G29" s="21"/>
      <c r="H29" s="135"/>
      <c r="J29" s="135"/>
      <c r="K29" s="12" t="s">
        <v>160</v>
      </c>
      <c r="L29" s="26">
        <v>8</v>
      </c>
      <c r="M29" s="135"/>
      <c r="O29" s="135"/>
      <c r="P29" s="136"/>
      <c r="Q29" s="137"/>
      <c r="S29" s="1"/>
      <c r="T29" s="21"/>
      <c r="U29" s="25"/>
      <c r="W29" s="12" t="s">
        <v>91</v>
      </c>
      <c r="X29" s="26">
        <v>5</v>
      </c>
      <c r="Y29" s="21">
        <v>0</v>
      </c>
      <c r="AA29" s="92"/>
      <c r="AB29" s="92"/>
    </row>
    <row r="30" spans="1:28" x14ac:dyDescent="0.25">
      <c r="B30" s="19"/>
      <c r="C30" s="19"/>
      <c r="D30" s="19"/>
      <c r="E30" s="17"/>
      <c r="H30" s="17"/>
      <c r="J30" s="17"/>
      <c r="M30" s="17"/>
      <c r="AA30" s="92"/>
      <c r="AB30" s="92"/>
    </row>
    <row r="31" spans="1:28" x14ac:dyDescent="0.25">
      <c r="A31" s="155"/>
      <c r="B31" s="138">
        <v>5</v>
      </c>
      <c r="C31" s="138">
        <f>H31+M31</f>
        <v>95</v>
      </c>
      <c r="D31" s="19"/>
      <c r="E31" s="135">
        <v>9</v>
      </c>
      <c r="F31" s="64" t="s">
        <v>19</v>
      </c>
      <c r="G31" s="65">
        <v>11</v>
      </c>
      <c r="H31" s="135">
        <f>SUM(G31:G35)</f>
        <v>40</v>
      </c>
      <c r="J31" s="135">
        <v>10</v>
      </c>
      <c r="K31" s="64" t="s">
        <v>161</v>
      </c>
      <c r="L31" s="65">
        <v>25</v>
      </c>
      <c r="M31" s="135">
        <f>SUM(L31:L35)</f>
        <v>55</v>
      </c>
      <c r="O31" s="135" t="s">
        <v>92</v>
      </c>
      <c r="P31" s="136">
        <v>15</v>
      </c>
      <c r="Q31" s="137">
        <f>SUMPRODUCT(T31:T32,U31:U32)+SUMPRODUCT(X31:X32,Y31:Y32)</f>
        <v>20</v>
      </c>
      <c r="S31" s="12" t="s">
        <v>15</v>
      </c>
      <c r="T31" s="30">
        <v>7</v>
      </c>
      <c r="U31" s="21">
        <v>0</v>
      </c>
      <c r="W31" s="64" t="s">
        <v>82</v>
      </c>
      <c r="X31" s="84">
        <v>12</v>
      </c>
      <c r="Y31" s="21">
        <v>1</v>
      </c>
      <c r="AA31" s="92"/>
      <c r="AB31" s="92"/>
    </row>
    <row r="32" spans="1:28" x14ac:dyDescent="0.25">
      <c r="A32" s="155"/>
      <c r="B32" s="138"/>
      <c r="C32" s="138"/>
      <c r="D32" s="19"/>
      <c r="E32" s="135"/>
      <c r="F32" s="12" t="s">
        <v>33</v>
      </c>
      <c r="G32" s="51">
        <v>8</v>
      </c>
      <c r="H32" s="135"/>
      <c r="J32" s="135"/>
      <c r="K32" s="66" t="s">
        <v>109</v>
      </c>
      <c r="L32" s="67">
        <v>12</v>
      </c>
      <c r="M32" s="135"/>
      <c r="O32" s="135"/>
      <c r="P32" s="136"/>
      <c r="Q32" s="137"/>
      <c r="S32" s="1"/>
      <c r="T32" s="21"/>
      <c r="U32" s="21"/>
      <c r="W32" s="12" t="s">
        <v>88</v>
      </c>
      <c r="X32" s="26">
        <v>8</v>
      </c>
      <c r="Y32" s="21">
        <v>1</v>
      </c>
      <c r="AA32" s="92"/>
      <c r="AB32" s="92"/>
    </row>
    <row r="33" spans="1:28" x14ac:dyDescent="0.25">
      <c r="A33" s="155"/>
      <c r="B33" s="138"/>
      <c r="C33" s="138"/>
      <c r="D33" s="19"/>
      <c r="E33" s="135"/>
      <c r="F33" s="28" t="s">
        <v>158</v>
      </c>
      <c r="G33" s="51">
        <v>8</v>
      </c>
      <c r="H33" s="135"/>
      <c r="J33" s="135"/>
      <c r="K33" s="66" t="s">
        <v>93</v>
      </c>
      <c r="L33" s="65">
        <v>7</v>
      </c>
      <c r="M33" s="135"/>
      <c r="P33" s="36"/>
      <c r="Q33" s="18"/>
      <c r="AA33" s="92"/>
      <c r="AB33" s="92"/>
    </row>
    <row r="34" spans="1:28" x14ac:dyDescent="0.25">
      <c r="A34" s="155"/>
      <c r="B34" s="138"/>
      <c r="C34" s="138"/>
      <c r="D34" s="19"/>
      <c r="E34" s="135"/>
      <c r="F34" s="12" t="s">
        <v>34</v>
      </c>
      <c r="G34" s="51">
        <v>5</v>
      </c>
      <c r="H34" s="135"/>
      <c r="J34" s="135"/>
      <c r="K34" s="12" t="s">
        <v>152</v>
      </c>
      <c r="L34" s="51">
        <v>3</v>
      </c>
      <c r="M34" s="135"/>
      <c r="O34" s="53" t="s">
        <v>162</v>
      </c>
      <c r="P34" s="50">
        <v>8</v>
      </c>
      <c r="Q34" s="46">
        <f>T34*U34</f>
        <v>10</v>
      </c>
      <c r="S34" s="64" t="s">
        <v>18</v>
      </c>
      <c r="T34" s="65">
        <v>10</v>
      </c>
      <c r="U34" s="21">
        <v>1</v>
      </c>
      <c r="W34" s="1"/>
      <c r="X34" s="21"/>
      <c r="Y34" s="21"/>
      <c r="AA34" s="92"/>
      <c r="AB34" s="92"/>
    </row>
    <row r="35" spans="1:28" x14ac:dyDescent="0.25">
      <c r="A35" s="155"/>
      <c r="B35" s="138"/>
      <c r="C35" s="138"/>
      <c r="E35" s="135"/>
      <c r="F35" s="12" t="s">
        <v>42</v>
      </c>
      <c r="G35" s="51">
        <v>8</v>
      </c>
      <c r="H35" s="135"/>
      <c r="J35" s="135"/>
      <c r="K35" s="12" t="s">
        <v>164</v>
      </c>
      <c r="L35" s="51">
        <v>8</v>
      </c>
      <c r="M35" s="135"/>
      <c r="AA35" s="92"/>
      <c r="AB35" s="92"/>
    </row>
    <row r="36" spans="1:28" ht="18" customHeight="1" x14ac:dyDescent="0.25">
      <c r="A36" s="155"/>
      <c r="B36" s="138"/>
      <c r="C36" s="138"/>
      <c r="D36" s="17"/>
      <c r="E36" s="135"/>
      <c r="F36" s="1"/>
      <c r="G36" s="21"/>
      <c r="H36" s="135"/>
      <c r="J36" s="135"/>
      <c r="K36" s="66"/>
      <c r="L36" s="67"/>
      <c r="M36" s="135"/>
      <c r="O36" s="53" t="s">
        <v>163</v>
      </c>
      <c r="P36" s="50">
        <v>10</v>
      </c>
      <c r="Q36" s="46">
        <f>T36*U36</f>
        <v>11</v>
      </c>
      <c r="S36" s="64" t="s">
        <v>19</v>
      </c>
      <c r="T36" s="65">
        <v>11</v>
      </c>
      <c r="U36" s="21">
        <v>1</v>
      </c>
      <c r="W36" s="1"/>
      <c r="X36" s="21"/>
      <c r="Y36" s="21"/>
      <c r="AA36" s="92"/>
      <c r="AB36" s="92"/>
    </row>
    <row r="38" spans="1:28" ht="30" x14ac:dyDescent="0.25">
      <c r="B38" s="150" t="s">
        <v>97</v>
      </c>
      <c r="C38" s="150"/>
      <c r="D38" s="150"/>
      <c r="F38" s="151" t="s">
        <v>165</v>
      </c>
      <c r="G38" s="151"/>
      <c r="O38" s="53" t="s">
        <v>101</v>
      </c>
      <c r="P38" s="50">
        <v>6</v>
      </c>
      <c r="Q38" s="46">
        <f>X38*Y38</f>
        <v>7</v>
      </c>
      <c r="S38" s="1"/>
      <c r="T38" s="21"/>
      <c r="U38" s="21"/>
      <c r="W38" s="83" t="s">
        <v>93</v>
      </c>
      <c r="X38" s="81">
        <v>7</v>
      </c>
      <c r="Y38" s="45">
        <v>1</v>
      </c>
      <c r="AA38" s="92"/>
      <c r="AB38" s="92"/>
    </row>
    <row r="39" spans="1:28" ht="15" customHeight="1" x14ac:dyDescent="0.25">
      <c r="B39" s="152">
        <f>SUM(C5:C36)</f>
        <v>452</v>
      </c>
      <c r="C39" s="152"/>
      <c r="D39" s="152"/>
      <c r="F39" s="142" t="s">
        <v>99</v>
      </c>
      <c r="G39" s="142"/>
      <c r="O39" s="72"/>
      <c r="P39" s="73"/>
      <c r="Q39" s="74"/>
      <c r="S39" s="75"/>
      <c r="T39" s="76"/>
      <c r="U39" s="76"/>
      <c r="W39" s="77"/>
      <c r="X39" s="78"/>
      <c r="Y39" s="78"/>
      <c r="AA39" s="92"/>
      <c r="AB39" s="92"/>
    </row>
    <row r="40" spans="1:28" ht="30" x14ac:dyDescent="0.25">
      <c r="F40" s="153" t="s">
        <v>100</v>
      </c>
      <c r="G40" s="153"/>
      <c r="O40" s="53" t="s">
        <v>102</v>
      </c>
      <c r="P40" s="50">
        <v>0</v>
      </c>
      <c r="Q40" s="46">
        <f>T40*U40</f>
        <v>0</v>
      </c>
      <c r="S40" s="41"/>
      <c r="T40" s="14"/>
      <c r="U40" s="45"/>
      <c r="W40" s="41" t="s">
        <v>23</v>
      </c>
      <c r="X40" s="14">
        <v>7</v>
      </c>
      <c r="Y40" s="21">
        <v>0</v>
      </c>
      <c r="AA40" s="92"/>
      <c r="AB40" s="92"/>
    </row>
    <row r="41" spans="1:28" x14ac:dyDescent="0.25">
      <c r="F41" s="154"/>
      <c r="G41" s="154"/>
      <c r="AA41" s="92"/>
      <c r="AB41" s="92"/>
    </row>
    <row r="42" spans="1:28" x14ac:dyDescent="0.25">
      <c r="F42" s="162" t="s">
        <v>237</v>
      </c>
      <c r="G42" s="162"/>
      <c r="K42" s="42"/>
      <c r="L42" s="56"/>
      <c r="O42" s="139" t="s">
        <v>166</v>
      </c>
      <c r="P42" s="136">
        <v>52</v>
      </c>
      <c r="Q42" s="137">
        <f>SUMPRODUCT(T42:T50,U42:U50)+SUMPRODUCT(X42:X50,Y42:Y50)</f>
        <v>56</v>
      </c>
      <c r="S42" s="66" t="s">
        <v>26</v>
      </c>
      <c r="T42" s="65">
        <v>14</v>
      </c>
      <c r="U42" s="21">
        <v>1</v>
      </c>
      <c r="W42" s="64" t="s">
        <v>83</v>
      </c>
      <c r="X42" s="65">
        <v>8</v>
      </c>
      <c r="Y42" s="21">
        <v>1</v>
      </c>
    </row>
    <row r="43" spans="1:28" x14ac:dyDescent="0.25">
      <c r="F43" s="162"/>
      <c r="G43" s="162"/>
      <c r="K43" s="42"/>
      <c r="L43" s="56"/>
      <c r="O43" s="139"/>
      <c r="P43" s="136"/>
      <c r="Q43" s="137"/>
      <c r="S43" s="64" t="s">
        <v>153</v>
      </c>
      <c r="T43" s="65">
        <v>10</v>
      </c>
      <c r="U43" s="21">
        <v>1</v>
      </c>
      <c r="W43" s="66" t="s">
        <v>146</v>
      </c>
      <c r="X43" s="67">
        <v>6</v>
      </c>
      <c r="Y43" s="21">
        <v>1</v>
      </c>
    </row>
    <row r="44" spans="1:28" x14ac:dyDescent="0.25">
      <c r="F44" s="162"/>
      <c r="G44" s="162"/>
      <c r="O44" s="139"/>
      <c r="P44" s="136"/>
      <c r="Q44" s="137"/>
      <c r="S44" s="66" t="s">
        <v>40</v>
      </c>
      <c r="T44" s="67">
        <v>8</v>
      </c>
      <c r="U44" s="21">
        <v>1</v>
      </c>
      <c r="W44" s="12" t="s">
        <v>105</v>
      </c>
      <c r="X44" s="51">
        <v>12</v>
      </c>
      <c r="Y44" s="21">
        <v>0</v>
      </c>
    </row>
    <row r="45" spans="1:28" x14ac:dyDescent="0.25">
      <c r="F45" s="162"/>
      <c r="G45" s="162"/>
      <c r="O45" s="139"/>
      <c r="P45" s="136"/>
      <c r="Q45" s="137"/>
      <c r="S45" s="12" t="s">
        <v>41</v>
      </c>
      <c r="T45" s="51">
        <v>10</v>
      </c>
      <c r="U45" s="21">
        <v>0</v>
      </c>
      <c r="W45" s="59" t="s">
        <v>216</v>
      </c>
      <c r="X45" s="51">
        <v>8</v>
      </c>
      <c r="Y45" s="48">
        <v>0</v>
      </c>
    </row>
    <row r="46" spans="1:28" x14ac:dyDescent="0.25">
      <c r="O46" s="139"/>
      <c r="P46" s="136"/>
      <c r="Q46" s="137"/>
      <c r="S46" s="59" t="s">
        <v>214</v>
      </c>
      <c r="T46" s="51">
        <v>8</v>
      </c>
      <c r="U46" s="21">
        <v>0</v>
      </c>
      <c r="W46" s="59" t="s">
        <v>167</v>
      </c>
      <c r="X46" s="51">
        <v>7</v>
      </c>
      <c r="Y46" s="21">
        <v>0</v>
      </c>
    </row>
    <row r="47" spans="1:28" x14ac:dyDescent="0.25">
      <c r="O47" s="139"/>
      <c r="P47" s="136"/>
      <c r="Q47" s="137"/>
      <c r="S47" s="1"/>
      <c r="T47" s="21"/>
      <c r="U47" s="21"/>
      <c r="W47" s="12" t="s">
        <v>168</v>
      </c>
      <c r="X47" s="51">
        <v>10</v>
      </c>
      <c r="Y47" s="21">
        <v>0</v>
      </c>
    </row>
    <row r="48" spans="1:28" ht="15" customHeight="1" x14ac:dyDescent="0.25">
      <c r="O48" s="139"/>
      <c r="P48" s="136"/>
      <c r="Q48" s="137"/>
      <c r="S48" s="1"/>
      <c r="T48" s="21"/>
      <c r="U48" s="21"/>
      <c r="W48" s="12" t="s">
        <v>169</v>
      </c>
      <c r="X48" s="51">
        <v>10</v>
      </c>
      <c r="Y48" s="21">
        <v>1</v>
      </c>
    </row>
    <row r="49" spans="15:28" ht="15" customHeight="1" x14ac:dyDescent="0.25">
      <c r="O49" s="139"/>
      <c r="P49" s="136"/>
      <c r="Q49" s="137"/>
      <c r="S49" s="1"/>
      <c r="T49" s="21"/>
      <c r="U49" s="21"/>
      <c r="W49" s="12" t="s">
        <v>221</v>
      </c>
      <c r="X49" s="51">
        <v>8</v>
      </c>
      <c r="Y49" s="21">
        <v>0</v>
      </c>
    </row>
    <row r="50" spans="15:28" x14ac:dyDescent="0.25">
      <c r="O50" s="139"/>
      <c r="P50" s="136"/>
      <c r="Q50" s="137"/>
      <c r="S50" s="1"/>
      <c r="T50" s="21"/>
      <c r="U50" s="21"/>
      <c r="W50" s="12" t="s">
        <v>217</v>
      </c>
      <c r="X50" s="51">
        <v>6</v>
      </c>
      <c r="Y50" s="21">
        <v>0</v>
      </c>
    </row>
    <row r="52" spans="15:28" x14ac:dyDescent="0.25">
      <c r="O52" s="139" t="s">
        <v>170</v>
      </c>
      <c r="P52" s="136">
        <v>24</v>
      </c>
      <c r="Q52" s="137">
        <f>SUMPRODUCT(T52:T55,U52:U55)+SUMPRODUCT(X52:X55,Y52:Y55)</f>
        <v>40</v>
      </c>
      <c r="S52" s="64" t="s">
        <v>156</v>
      </c>
      <c r="T52" s="65">
        <v>6</v>
      </c>
      <c r="U52" s="21">
        <v>1</v>
      </c>
      <c r="W52" s="66" t="s">
        <v>90</v>
      </c>
      <c r="X52" s="65">
        <v>6</v>
      </c>
      <c r="Y52" s="21">
        <v>1</v>
      </c>
    </row>
    <row r="53" spans="15:28" x14ac:dyDescent="0.25">
      <c r="O53" s="139"/>
      <c r="P53" s="136"/>
      <c r="Q53" s="137"/>
      <c r="S53" s="12" t="s">
        <v>42</v>
      </c>
      <c r="T53" s="51">
        <v>8</v>
      </c>
      <c r="U53" s="21">
        <v>1</v>
      </c>
      <c r="W53" s="64" t="s">
        <v>154</v>
      </c>
      <c r="X53" s="65">
        <v>6</v>
      </c>
      <c r="Y53" s="21">
        <v>1</v>
      </c>
    </row>
    <row r="54" spans="15:28" ht="15" customHeight="1" x14ac:dyDescent="0.25">
      <c r="O54" s="139"/>
      <c r="P54" s="136"/>
      <c r="Q54" s="137"/>
      <c r="S54" s="1"/>
      <c r="T54" s="21"/>
      <c r="U54" s="21"/>
      <c r="W54" s="64" t="s">
        <v>155</v>
      </c>
      <c r="X54" s="65">
        <v>6</v>
      </c>
      <c r="Y54" s="21">
        <v>1</v>
      </c>
    </row>
    <row r="55" spans="15:28" x14ac:dyDescent="0.25">
      <c r="O55" s="139"/>
      <c r="P55" s="136"/>
      <c r="Q55" s="137"/>
      <c r="S55" s="1"/>
      <c r="T55" s="21"/>
      <c r="U55" s="21"/>
      <c r="W55" s="12" t="s">
        <v>164</v>
      </c>
      <c r="X55" s="51">
        <v>8</v>
      </c>
      <c r="Y55" s="21">
        <v>1</v>
      </c>
    </row>
    <row r="57" spans="15:28" ht="14.45" customHeight="1" x14ac:dyDescent="0.25">
      <c r="O57" s="139" t="s">
        <v>171</v>
      </c>
      <c r="P57" s="136">
        <v>21</v>
      </c>
      <c r="Q57" s="137">
        <f>SUMPRODUCT(T57:T59,U57:U59)+SUMPRODUCT(X57:X59,Y57:Y59)</f>
        <v>31</v>
      </c>
      <c r="S57" s="64" t="s">
        <v>43</v>
      </c>
      <c r="T57" s="65">
        <v>8</v>
      </c>
      <c r="U57" s="21">
        <v>1</v>
      </c>
      <c r="W57" s="64" t="s">
        <v>108</v>
      </c>
      <c r="X57" s="65">
        <v>7</v>
      </c>
      <c r="Y57" s="21">
        <v>1</v>
      </c>
    </row>
    <row r="58" spans="15:28" x14ac:dyDescent="0.25">
      <c r="O58" s="139"/>
      <c r="P58" s="136"/>
      <c r="Q58" s="137"/>
      <c r="S58" s="12" t="s">
        <v>158</v>
      </c>
      <c r="T58" s="51">
        <v>8</v>
      </c>
      <c r="U58" s="21">
        <v>1</v>
      </c>
      <c r="W58" s="12" t="s">
        <v>44</v>
      </c>
      <c r="X58" s="51">
        <v>8</v>
      </c>
      <c r="Y58" s="48">
        <v>1</v>
      </c>
    </row>
    <row r="59" spans="15:28" x14ac:dyDescent="0.25">
      <c r="O59" s="139"/>
      <c r="P59" s="136"/>
      <c r="Q59" s="137"/>
      <c r="S59" s="82" t="s">
        <v>223</v>
      </c>
      <c r="T59" s="90">
        <v>4</v>
      </c>
      <c r="U59" s="45">
        <v>0</v>
      </c>
      <c r="W59" s="12"/>
      <c r="X59" s="51"/>
      <c r="Y59" s="48"/>
    </row>
    <row r="60" spans="15:28" x14ac:dyDescent="0.25">
      <c r="P60" s="36"/>
      <c r="Q60" s="18"/>
      <c r="AA60" s="92"/>
      <c r="AB60" s="92"/>
    </row>
    <row r="61" spans="15:28" x14ac:dyDescent="0.25">
      <c r="O61" s="45" t="s">
        <v>109</v>
      </c>
      <c r="P61" s="50">
        <v>12</v>
      </c>
      <c r="Q61" s="46">
        <f>T61</f>
        <v>12</v>
      </c>
      <c r="S61" s="66" t="s">
        <v>109</v>
      </c>
      <c r="T61" s="65">
        <v>12</v>
      </c>
      <c r="U61" s="21">
        <v>1</v>
      </c>
      <c r="W61" s="13" t="s">
        <v>228</v>
      </c>
      <c r="X61" s="90">
        <v>6</v>
      </c>
      <c r="Y61" s="45">
        <v>0</v>
      </c>
    </row>
    <row r="63" spans="15:28" x14ac:dyDescent="0.25">
      <c r="O63" s="45" t="s">
        <v>110</v>
      </c>
      <c r="P63" s="50">
        <v>25</v>
      </c>
      <c r="Q63" s="48">
        <f>T63</f>
        <v>25</v>
      </c>
      <c r="S63" s="64" t="s">
        <v>161</v>
      </c>
      <c r="T63" s="65">
        <v>25</v>
      </c>
      <c r="U63" s="21">
        <v>1</v>
      </c>
      <c r="W63" s="1"/>
      <c r="X63" s="21"/>
      <c r="Y63" s="21"/>
    </row>
    <row r="65" spans="15:28" x14ac:dyDescent="0.25">
      <c r="O65" s="135" t="s">
        <v>111</v>
      </c>
      <c r="P65" s="136">
        <v>15</v>
      </c>
      <c r="Q65" s="137">
        <f>SUMPRODUCT(T65:T68,U65:U68)+SUMPRODUCT(X65:X68,Y65:Y68)</f>
        <v>16</v>
      </c>
      <c r="S65" s="43" t="s">
        <v>33</v>
      </c>
      <c r="T65" s="48">
        <v>8</v>
      </c>
      <c r="U65" s="21">
        <v>1</v>
      </c>
      <c r="W65" s="12" t="s">
        <v>114</v>
      </c>
      <c r="X65" s="51">
        <v>5</v>
      </c>
      <c r="Y65" s="21">
        <v>0</v>
      </c>
      <c r="AA65" s="92"/>
      <c r="AB65" s="92"/>
    </row>
    <row r="66" spans="15:28" x14ac:dyDescent="0.25">
      <c r="O66" s="135"/>
      <c r="P66" s="136"/>
      <c r="Q66" s="137"/>
      <c r="S66" s="43" t="s">
        <v>34</v>
      </c>
      <c r="T66" s="63">
        <v>5</v>
      </c>
      <c r="U66" s="21">
        <v>1</v>
      </c>
      <c r="W66" s="12" t="s">
        <v>208</v>
      </c>
      <c r="X66" s="51">
        <v>3</v>
      </c>
      <c r="Y66" s="21">
        <v>1</v>
      </c>
    </row>
    <row r="67" spans="15:28" ht="15" customHeight="1" x14ac:dyDescent="0.25">
      <c r="O67" s="135"/>
      <c r="P67" s="136"/>
      <c r="Q67" s="137"/>
      <c r="S67" s="43" t="s">
        <v>215</v>
      </c>
      <c r="T67" s="48">
        <v>4</v>
      </c>
      <c r="U67" s="21">
        <v>0</v>
      </c>
      <c r="W67" s="13" t="s">
        <v>113</v>
      </c>
      <c r="X67" s="14">
        <v>8</v>
      </c>
      <c r="Y67" s="21">
        <v>0</v>
      </c>
    </row>
    <row r="68" spans="15:28" x14ac:dyDescent="0.25">
      <c r="O68" s="135"/>
      <c r="P68" s="136"/>
      <c r="Q68" s="137"/>
      <c r="S68" s="1"/>
      <c r="T68" s="21"/>
      <c r="U68" s="21"/>
      <c r="W68" s="12" t="s">
        <v>112</v>
      </c>
      <c r="X68" s="51">
        <v>4</v>
      </c>
      <c r="Y68" s="21">
        <v>0</v>
      </c>
    </row>
    <row r="69" spans="15:28" x14ac:dyDescent="0.25">
      <c r="AA69" s="92"/>
      <c r="AB69" s="92"/>
    </row>
    <row r="70" spans="15:28" x14ac:dyDescent="0.25">
      <c r="O70" s="139" t="s">
        <v>115</v>
      </c>
      <c r="P70" s="138">
        <v>18</v>
      </c>
      <c r="Q70" s="135">
        <f>SUMPRODUCT(T70:T72,U70:U72)+SUMPRODUCT(X70:X72,Y70:Y72)</f>
        <v>18</v>
      </c>
      <c r="R70" s="17"/>
      <c r="S70" s="70" t="s">
        <v>232</v>
      </c>
      <c r="T70" s="67">
        <v>4</v>
      </c>
      <c r="U70" s="21">
        <v>1</v>
      </c>
      <c r="V70" s="96"/>
      <c r="W70" s="86" t="s">
        <v>126</v>
      </c>
      <c r="X70" s="88">
        <v>7</v>
      </c>
      <c r="Y70" s="45">
        <v>1</v>
      </c>
    </row>
    <row r="71" spans="15:28" x14ac:dyDescent="0.25">
      <c r="O71" s="139"/>
      <c r="P71" s="138"/>
      <c r="Q71" s="135"/>
      <c r="R71" s="17"/>
      <c r="S71" s="108" t="s">
        <v>183</v>
      </c>
      <c r="T71" s="114">
        <v>8</v>
      </c>
      <c r="U71" s="21">
        <v>0</v>
      </c>
      <c r="V71" s="96"/>
      <c r="W71" s="86" t="s">
        <v>35</v>
      </c>
      <c r="X71" s="88">
        <v>7</v>
      </c>
      <c r="Y71" s="95">
        <v>1</v>
      </c>
    </row>
    <row r="72" spans="15:28" x14ac:dyDescent="0.25">
      <c r="O72" s="139"/>
      <c r="P72" s="138"/>
      <c r="Q72" s="135"/>
      <c r="R72" s="17"/>
      <c r="S72" s="108"/>
      <c r="T72" s="114"/>
      <c r="U72" s="95"/>
      <c r="V72" s="96"/>
      <c r="W72" s="108" t="s">
        <v>226</v>
      </c>
      <c r="X72" s="114">
        <v>6</v>
      </c>
      <c r="Y72" s="45">
        <v>0</v>
      </c>
    </row>
    <row r="73" spans="15:28" x14ac:dyDescent="0.25">
      <c r="P73" s="36"/>
      <c r="Q73" s="18"/>
    </row>
    <row r="74" spans="15:28" x14ac:dyDescent="0.25">
      <c r="O74" s="135" t="s">
        <v>116</v>
      </c>
      <c r="P74" s="136">
        <v>6</v>
      </c>
      <c r="Q74" s="137">
        <f>SUMPRODUCT(T74:T77,U74:U77)+SUMPRODUCT(X74:X77,Y74:Y77)</f>
        <v>9</v>
      </c>
      <c r="S74" s="80" t="s">
        <v>68</v>
      </c>
      <c r="T74" s="81">
        <v>4</v>
      </c>
      <c r="U74" s="45">
        <v>1</v>
      </c>
      <c r="V74" s="17"/>
      <c r="W74" s="80" t="s">
        <v>211</v>
      </c>
      <c r="X74" s="81">
        <v>4</v>
      </c>
      <c r="Y74" s="45">
        <v>1</v>
      </c>
      <c r="AA74" s="92"/>
      <c r="AB74" s="92"/>
    </row>
    <row r="75" spans="15:28" ht="15" customHeight="1" x14ac:dyDescent="0.25">
      <c r="O75" s="135"/>
      <c r="P75" s="136"/>
      <c r="Q75" s="137"/>
      <c r="S75" s="70" t="s">
        <v>232</v>
      </c>
      <c r="T75" s="67">
        <v>1</v>
      </c>
      <c r="U75" s="45">
        <v>1</v>
      </c>
      <c r="V75" s="17"/>
      <c r="W75" s="13" t="s">
        <v>117</v>
      </c>
      <c r="X75" s="14">
        <v>4</v>
      </c>
      <c r="Y75" s="21">
        <v>0</v>
      </c>
    </row>
    <row r="76" spans="15:28" x14ac:dyDescent="0.25">
      <c r="O76" s="135"/>
      <c r="P76" s="136"/>
      <c r="Q76" s="137"/>
      <c r="S76" s="13" t="s">
        <v>48</v>
      </c>
      <c r="T76" s="14">
        <v>7</v>
      </c>
      <c r="U76" s="45">
        <v>0</v>
      </c>
      <c r="V76" s="17"/>
      <c r="W76" s="13" t="s">
        <v>209</v>
      </c>
      <c r="X76" s="14">
        <v>7</v>
      </c>
      <c r="Y76" s="21">
        <v>0</v>
      </c>
    </row>
    <row r="77" spans="15:28" x14ac:dyDescent="0.25">
      <c r="O77" s="135"/>
      <c r="P77" s="136"/>
      <c r="Q77" s="137"/>
      <c r="S77" s="82" t="s">
        <v>223</v>
      </c>
      <c r="T77" s="14">
        <v>1</v>
      </c>
      <c r="U77" s="45">
        <v>0</v>
      </c>
      <c r="V77" s="17"/>
      <c r="W77" s="13"/>
      <c r="X77" s="14"/>
      <c r="Y77" s="21"/>
    </row>
    <row r="78" spans="15:28" x14ac:dyDescent="0.25">
      <c r="P78" s="36"/>
    </row>
    <row r="79" spans="15:28" x14ac:dyDescent="0.25">
      <c r="O79" s="157" t="s">
        <v>172</v>
      </c>
      <c r="P79" s="136">
        <v>111</v>
      </c>
      <c r="Q79" s="137">
        <f>Q42+Q52+Q57</f>
        <v>127</v>
      </c>
      <c r="S79" s="6" t="s">
        <v>224</v>
      </c>
    </row>
    <row r="80" spans="15:28" ht="15" customHeight="1" x14ac:dyDescent="0.25">
      <c r="O80" s="157"/>
      <c r="P80" s="136"/>
      <c r="Q80" s="137"/>
      <c r="S80" s="6" t="s">
        <v>225</v>
      </c>
    </row>
    <row r="81" spans="15:20" x14ac:dyDescent="0.25">
      <c r="O81" s="157"/>
      <c r="P81" s="136"/>
      <c r="Q81" s="137"/>
      <c r="S81" s="6" t="s">
        <v>227</v>
      </c>
    </row>
    <row r="82" spans="15:20" x14ac:dyDescent="0.25">
      <c r="O82" s="18"/>
    </row>
    <row r="83" spans="15:20" x14ac:dyDescent="0.25">
      <c r="O83" s="157" t="s">
        <v>173</v>
      </c>
      <c r="P83" s="136">
        <v>225</v>
      </c>
      <c r="Q83" s="137">
        <f>Q24+Q28+Q31+Q34+Q36+Q38+Q40+Q42+Q52+Q57+Q61+Q63</f>
        <v>262</v>
      </c>
    </row>
    <row r="84" spans="15:20" x14ac:dyDescent="0.25">
      <c r="O84" s="157"/>
      <c r="P84" s="136"/>
      <c r="Q84" s="137"/>
    </row>
    <row r="85" spans="15:20" x14ac:dyDescent="0.25">
      <c r="O85" s="157"/>
      <c r="P85" s="136"/>
      <c r="Q85" s="137"/>
    </row>
    <row r="87" spans="15:20" x14ac:dyDescent="0.25">
      <c r="O87" s="45" t="s">
        <v>118</v>
      </c>
      <c r="P87" s="40">
        <v>450</v>
      </c>
      <c r="Q87" s="48">
        <f>SUM(Q5:Q76)</f>
        <v>452</v>
      </c>
    </row>
    <row r="90" spans="15:20" x14ac:dyDescent="0.25">
      <c r="P90" s="36"/>
      <c r="Q90" s="18"/>
      <c r="R90" s="22"/>
      <c r="T90" s="10"/>
    </row>
    <row r="91" spans="15:20" x14ac:dyDescent="0.25">
      <c r="P91" s="36"/>
      <c r="Q91" s="18"/>
      <c r="R91" s="22"/>
      <c r="T91" s="10"/>
    </row>
    <row r="92" spans="15:20" x14ac:dyDescent="0.25">
      <c r="P92" s="36"/>
      <c r="Q92" s="18"/>
      <c r="R92" s="22"/>
      <c r="S92" s="34"/>
      <c r="T92" s="10"/>
    </row>
    <row r="94" spans="15:20" x14ac:dyDescent="0.25">
      <c r="R94" s="22"/>
      <c r="S94" s="23"/>
      <c r="T94" s="10"/>
    </row>
    <row r="95" spans="15:20" x14ac:dyDescent="0.25">
      <c r="R95" s="22"/>
      <c r="S95" s="23"/>
      <c r="T95" s="10"/>
    </row>
    <row r="96" spans="15:20" x14ac:dyDescent="0.25">
      <c r="R96" s="22"/>
      <c r="S96" s="23"/>
      <c r="T96" s="10"/>
    </row>
  </sheetData>
  <mergeCells count="87">
    <mergeCell ref="O57:O59"/>
    <mergeCell ref="P57:P59"/>
    <mergeCell ref="Q57:Q59"/>
    <mergeCell ref="O83:O85"/>
    <mergeCell ref="P83:P85"/>
    <mergeCell ref="Q83:Q85"/>
    <mergeCell ref="O79:O81"/>
    <mergeCell ref="P79:P81"/>
    <mergeCell ref="Q79:Q81"/>
    <mergeCell ref="O65:O68"/>
    <mergeCell ref="P65:P68"/>
    <mergeCell ref="Q65:Q68"/>
    <mergeCell ref="P42:P50"/>
    <mergeCell ref="Q42:Q50"/>
    <mergeCell ref="O52:O55"/>
    <mergeCell ref="P52:P55"/>
    <mergeCell ref="Q52:Q55"/>
    <mergeCell ref="F42:G45"/>
    <mergeCell ref="B39:D39"/>
    <mergeCell ref="F39:G39"/>
    <mergeCell ref="F40:G40"/>
    <mergeCell ref="F41:G41"/>
    <mergeCell ref="O42:O50"/>
    <mergeCell ref="M31:M36"/>
    <mergeCell ref="O31:O32"/>
    <mergeCell ref="P31:P32"/>
    <mergeCell ref="Q31:Q32"/>
    <mergeCell ref="B38:D38"/>
    <mergeCell ref="F38:G38"/>
    <mergeCell ref="J31:J36"/>
    <mergeCell ref="A31:A36"/>
    <mergeCell ref="B31:B36"/>
    <mergeCell ref="C31:C36"/>
    <mergeCell ref="E31:E36"/>
    <mergeCell ref="H31:H36"/>
    <mergeCell ref="O24:O26"/>
    <mergeCell ref="P24:P26"/>
    <mergeCell ref="Q24:Q26"/>
    <mergeCell ref="O28:O29"/>
    <mergeCell ref="P28:P29"/>
    <mergeCell ref="Q28:Q29"/>
    <mergeCell ref="A24:A29"/>
    <mergeCell ref="B24:B29"/>
    <mergeCell ref="C24:C29"/>
    <mergeCell ref="E24:E29"/>
    <mergeCell ref="H24:H29"/>
    <mergeCell ref="A17:A22"/>
    <mergeCell ref="B17:B22"/>
    <mergeCell ref="C17:C22"/>
    <mergeCell ref="E17:E22"/>
    <mergeCell ref="H17:H22"/>
    <mergeCell ref="B1:M1"/>
    <mergeCell ref="S2:U2"/>
    <mergeCell ref="O12:O16"/>
    <mergeCell ref="P12:P16"/>
    <mergeCell ref="Q12:Q16"/>
    <mergeCell ref="C11:C15"/>
    <mergeCell ref="E11:E15"/>
    <mergeCell ref="H11:H15"/>
    <mergeCell ref="M11:M15"/>
    <mergeCell ref="J17:J22"/>
    <mergeCell ref="M17:M22"/>
    <mergeCell ref="O18:O19"/>
    <mergeCell ref="P18:P19"/>
    <mergeCell ref="Q18:Q19"/>
    <mergeCell ref="J24:J29"/>
    <mergeCell ref="M24:M29"/>
    <mergeCell ref="A11:A15"/>
    <mergeCell ref="B11:B15"/>
    <mergeCell ref="W2:Y2"/>
    <mergeCell ref="A5:A9"/>
    <mergeCell ref="B5:B9"/>
    <mergeCell ref="C5:C9"/>
    <mergeCell ref="E5:E9"/>
    <mergeCell ref="H5:H9"/>
    <mergeCell ref="J5:J9"/>
    <mergeCell ref="M5:M9"/>
    <mergeCell ref="O5:O10"/>
    <mergeCell ref="P5:P10"/>
    <mergeCell ref="Q5:Q10"/>
    <mergeCell ref="J11:J15"/>
    <mergeCell ref="O70:O72"/>
    <mergeCell ref="P70:P72"/>
    <mergeCell ref="Q70:Q72"/>
    <mergeCell ref="O74:O77"/>
    <mergeCell ref="P74:P77"/>
    <mergeCell ref="Q74:Q77"/>
  </mergeCells>
  <conditionalFormatting sqref="U72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U73:U77 U5:U71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Y5:Y69 Y73:Y77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Y70:Y72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25" right="0.25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13A2A-1259-CB44-B893-8DBA1EE92122}">
  <sheetPr>
    <pageSetUpPr fitToPage="1"/>
  </sheetPr>
  <dimension ref="B1:AB89"/>
  <sheetViews>
    <sheetView zoomScale="85" zoomScaleNormal="85" workbookViewId="0"/>
  </sheetViews>
  <sheetFormatPr baseColWidth="10" defaultColWidth="11.42578125" defaultRowHeight="15" x14ac:dyDescent="0.25"/>
  <cols>
    <col min="2" max="2" width="4.85546875" style="55" customWidth="1"/>
    <col min="3" max="3" width="5.7109375" style="55" customWidth="1"/>
    <col min="4" max="4" width="2.42578125" customWidth="1"/>
    <col min="5" max="5" width="9.7109375" style="55" customWidth="1"/>
    <col min="6" max="6" width="42.28515625" customWidth="1"/>
    <col min="7" max="7" width="8.7109375" style="55" customWidth="1"/>
    <col min="8" max="8" width="9.7109375" style="55" customWidth="1"/>
    <col min="9" max="9" width="2.42578125" customWidth="1"/>
    <col min="10" max="10" width="9.7109375" style="55" customWidth="1"/>
    <col min="11" max="11" width="45.28515625" customWidth="1"/>
    <col min="12" max="12" width="8.7109375" style="55" customWidth="1"/>
    <col min="13" max="13" width="9.7109375" style="55" customWidth="1"/>
    <col min="14" max="14" width="5.28515625" customWidth="1"/>
    <col min="15" max="15" width="23.85546875" style="17" customWidth="1"/>
    <col min="16" max="16" width="8" style="29" customWidth="1"/>
    <col min="17" max="17" width="12.7109375" style="55" customWidth="1"/>
    <col min="18" max="18" width="1.140625" customWidth="1"/>
    <col min="19" max="19" width="55.140625" bestFit="1" customWidth="1"/>
    <col min="20" max="20" width="8.42578125" style="55" customWidth="1"/>
    <col min="21" max="21" width="6.28515625" style="55" customWidth="1"/>
    <col min="22" max="22" width="1.42578125" customWidth="1"/>
    <col min="23" max="23" width="43.85546875" customWidth="1"/>
    <col min="24" max="24" width="8.42578125" style="55" customWidth="1"/>
    <col min="25" max="25" width="6.28515625" style="55" customWidth="1"/>
  </cols>
  <sheetData>
    <row r="1" spans="2:28" ht="19.5" thickBot="1" x14ac:dyDescent="0.35">
      <c r="B1" s="147" t="s">
        <v>148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2:28" s="17" customFormat="1" x14ac:dyDescent="0.25">
      <c r="P2" s="18"/>
      <c r="S2" s="132" t="s">
        <v>51</v>
      </c>
      <c r="T2" s="132"/>
      <c r="U2" s="132"/>
      <c r="W2" s="132" t="s">
        <v>52</v>
      </c>
      <c r="X2" s="132"/>
      <c r="Y2" s="132"/>
      <c r="AA2"/>
      <c r="AB2"/>
    </row>
    <row r="3" spans="2:28" s="17" customFormat="1" ht="30" x14ac:dyDescent="0.25">
      <c r="B3" s="49" t="s">
        <v>53</v>
      </c>
      <c r="C3" s="7" t="s">
        <v>54</v>
      </c>
      <c r="E3" s="49" t="s">
        <v>55</v>
      </c>
      <c r="F3" s="49" t="s">
        <v>56</v>
      </c>
      <c r="G3" s="49" t="s">
        <v>57</v>
      </c>
      <c r="H3" s="7" t="s">
        <v>58</v>
      </c>
      <c r="I3" s="19"/>
      <c r="J3" s="49" t="s">
        <v>55</v>
      </c>
      <c r="K3" s="49" t="s">
        <v>56</v>
      </c>
      <c r="L3" s="49" t="s">
        <v>57</v>
      </c>
      <c r="M3" s="7" t="s">
        <v>58</v>
      </c>
      <c r="O3" s="49" t="s">
        <v>59</v>
      </c>
      <c r="P3" s="35" t="s">
        <v>60</v>
      </c>
      <c r="Q3" s="49" t="s">
        <v>61</v>
      </c>
      <c r="S3" s="49" t="s">
        <v>56</v>
      </c>
      <c r="T3" s="49" t="s">
        <v>57</v>
      </c>
      <c r="U3" s="49" t="s">
        <v>62</v>
      </c>
      <c r="V3" s="19"/>
      <c r="W3" s="49" t="s">
        <v>56</v>
      </c>
      <c r="X3" s="49" t="s">
        <v>57</v>
      </c>
      <c r="Y3" s="49" t="s">
        <v>62</v>
      </c>
      <c r="AA3"/>
      <c r="AB3"/>
    </row>
    <row r="4" spans="2:28" x14ac:dyDescent="0.25">
      <c r="D4" s="55"/>
      <c r="F4" s="55"/>
    </row>
    <row r="5" spans="2:28" x14ac:dyDescent="0.25">
      <c r="B5" s="138">
        <v>1</v>
      </c>
      <c r="C5" s="138">
        <f>H5+M5</f>
        <v>88</v>
      </c>
      <c r="D5" s="19"/>
      <c r="E5" s="135">
        <v>1</v>
      </c>
      <c r="F5" s="64" t="s">
        <v>1</v>
      </c>
      <c r="G5" s="65">
        <v>13</v>
      </c>
      <c r="H5" s="135">
        <f>SUM(G5:G9)</f>
        <v>45</v>
      </c>
      <c r="J5" s="135">
        <v>2</v>
      </c>
      <c r="K5" s="64" t="s">
        <v>63</v>
      </c>
      <c r="L5" s="65">
        <v>13</v>
      </c>
      <c r="M5" s="135">
        <f>SUM(L5:L9)</f>
        <v>43</v>
      </c>
      <c r="O5" s="135" t="s">
        <v>64</v>
      </c>
      <c r="P5" s="136">
        <v>70</v>
      </c>
      <c r="Q5" s="137">
        <f>SUMPRODUCT(T5:T10,U5:U10)+SUMPRODUCT(X5:X10,Y5:Y10)</f>
        <v>74</v>
      </c>
      <c r="S5" s="64" t="s">
        <v>1</v>
      </c>
      <c r="T5" s="79">
        <v>13</v>
      </c>
      <c r="U5" s="45">
        <v>1</v>
      </c>
      <c r="W5" s="64" t="s">
        <v>63</v>
      </c>
      <c r="X5" s="119">
        <v>13</v>
      </c>
      <c r="Y5" s="45">
        <v>1</v>
      </c>
      <c r="AA5" s="92"/>
      <c r="AB5" s="92"/>
    </row>
    <row r="6" spans="2:28" x14ac:dyDescent="0.25">
      <c r="B6" s="138"/>
      <c r="C6" s="138"/>
      <c r="D6" s="19"/>
      <c r="E6" s="135"/>
      <c r="F6" s="64" t="s">
        <v>184</v>
      </c>
      <c r="G6" s="65">
        <v>9</v>
      </c>
      <c r="H6" s="135"/>
      <c r="J6" s="135"/>
      <c r="K6" s="64" t="s">
        <v>187</v>
      </c>
      <c r="L6" s="65">
        <v>9</v>
      </c>
      <c r="M6" s="135"/>
      <c r="O6" s="135"/>
      <c r="P6" s="136"/>
      <c r="Q6" s="137"/>
      <c r="S6" s="64" t="s">
        <v>184</v>
      </c>
      <c r="T6" s="79">
        <v>9</v>
      </c>
      <c r="U6" s="45">
        <v>1</v>
      </c>
      <c r="W6" s="64" t="s">
        <v>187</v>
      </c>
      <c r="X6" s="119">
        <v>9</v>
      </c>
      <c r="Y6" s="45">
        <v>1</v>
      </c>
      <c r="AA6" s="92"/>
      <c r="AB6" s="92"/>
    </row>
    <row r="7" spans="2:28" x14ac:dyDescent="0.25">
      <c r="B7" s="138"/>
      <c r="C7" s="138"/>
      <c r="D7" s="19"/>
      <c r="E7" s="135"/>
      <c r="F7" s="66" t="s">
        <v>6</v>
      </c>
      <c r="G7" s="65">
        <v>10</v>
      </c>
      <c r="H7" s="135"/>
      <c r="J7" s="135"/>
      <c r="K7" s="66" t="s">
        <v>66</v>
      </c>
      <c r="L7" s="65">
        <v>10</v>
      </c>
      <c r="M7" s="135"/>
      <c r="O7" s="135"/>
      <c r="P7" s="136"/>
      <c r="Q7" s="137"/>
      <c r="S7" s="64" t="s">
        <v>4</v>
      </c>
      <c r="T7" s="79">
        <v>10</v>
      </c>
      <c r="U7" s="45">
        <v>1</v>
      </c>
      <c r="W7" s="12" t="s">
        <v>67</v>
      </c>
      <c r="X7" s="120">
        <v>10</v>
      </c>
      <c r="Y7" s="45">
        <v>1</v>
      </c>
      <c r="AA7" s="92"/>
      <c r="AB7" s="92"/>
    </row>
    <row r="8" spans="2:28" x14ac:dyDescent="0.25">
      <c r="B8" s="138"/>
      <c r="C8" s="138"/>
      <c r="D8" s="19"/>
      <c r="E8" s="135"/>
      <c r="F8" s="64" t="s">
        <v>122</v>
      </c>
      <c r="G8" s="65">
        <v>8</v>
      </c>
      <c r="H8" s="135"/>
      <c r="J8" s="135"/>
      <c r="K8" s="64" t="s">
        <v>35</v>
      </c>
      <c r="L8" s="65">
        <v>7</v>
      </c>
      <c r="M8" s="135"/>
      <c r="O8" s="135"/>
      <c r="P8" s="136"/>
      <c r="Q8" s="137"/>
      <c r="S8" s="64" t="s">
        <v>5</v>
      </c>
      <c r="T8" s="79">
        <v>10</v>
      </c>
      <c r="U8" s="45">
        <v>1</v>
      </c>
      <c r="W8" s="3"/>
      <c r="X8" s="121"/>
      <c r="Y8" s="45"/>
      <c r="AA8" s="92"/>
      <c r="AB8" s="92"/>
    </row>
    <row r="9" spans="2:28" x14ac:dyDescent="0.25">
      <c r="B9" s="138"/>
      <c r="C9" s="138"/>
      <c r="D9" s="9"/>
      <c r="E9" s="135"/>
      <c r="F9" s="64" t="s">
        <v>230</v>
      </c>
      <c r="G9" s="65">
        <v>5</v>
      </c>
      <c r="H9" s="135"/>
      <c r="J9" s="135"/>
      <c r="K9" s="69" t="str">
        <f>+S75</f>
        <v>Taller de diseño, comunicación y rep. Gráfica "Módulo A"</v>
      </c>
      <c r="L9" s="65">
        <v>4</v>
      </c>
      <c r="M9" s="135"/>
      <c r="O9" s="135"/>
      <c r="P9" s="136"/>
      <c r="Q9" s="137"/>
      <c r="S9" s="13" t="s">
        <v>212</v>
      </c>
      <c r="T9" s="52">
        <v>6</v>
      </c>
      <c r="U9" s="45">
        <v>0</v>
      </c>
      <c r="W9" s="3"/>
      <c r="X9" s="121"/>
      <c r="Y9" s="45"/>
      <c r="AA9" s="92"/>
      <c r="AB9" s="92"/>
    </row>
    <row r="10" spans="2:28" x14ac:dyDescent="0.25">
      <c r="O10" s="135"/>
      <c r="P10" s="136"/>
      <c r="Q10" s="137"/>
      <c r="S10" s="13" t="s">
        <v>213</v>
      </c>
      <c r="T10" s="52">
        <v>6</v>
      </c>
      <c r="U10" s="45">
        <v>0</v>
      </c>
      <c r="W10" s="3"/>
      <c r="X10" s="121"/>
      <c r="Y10" s="45"/>
      <c r="AA10" s="92"/>
      <c r="AB10" s="92"/>
    </row>
    <row r="11" spans="2:28" x14ac:dyDescent="0.25">
      <c r="B11" s="138">
        <v>2</v>
      </c>
      <c r="C11" s="138">
        <f>H11+M11</f>
        <v>89</v>
      </c>
      <c r="D11" s="19"/>
      <c r="E11" s="135">
        <v>3</v>
      </c>
      <c r="F11" s="64" t="s">
        <v>4</v>
      </c>
      <c r="G11" s="65">
        <v>10</v>
      </c>
      <c r="H11" s="135">
        <f>SUM(G11:G15)</f>
        <v>45</v>
      </c>
      <c r="J11" s="135">
        <v>4</v>
      </c>
      <c r="K11" s="64" t="s">
        <v>70</v>
      </c>
      <c r="L11" s="65">
        <v>10</v>
      </c>
      <c r="M11" s="135">
        <f>SUM(L11:L15)</f>
        <v>44</v>
      </c>
      <c r="P11" s="36"/>
      <c r="Q11" s="18"/>
      <c r="U11" s="17"/>
      <c r="W11" s="42"/>
      <c r="X11" s="56"/>
      <c r="Y11" s="17"/>
      <c r="AA11" s="92"/>
      <c r="AB11" s="92"/>
    </row>
    <row r="12" spans="2:28" x14ac:dyDescent="0.25">
      <c r="B12" s="138"/>
      <c r="C12" s="138"/>
      <c r="D12" s="19"/>
      <c r="E12" s="135"/>
      <c r="F12" s="64" t="s">
        <v>5</v>
      </c>
      <c r="G12" s="65">
        <v>10</v>
      </c>
      <c r="H12" s="135"/>
      <c r="J12" s="135"/>
      <c r="K12" s="66" t="s">
        <v>123</v>
      </c>
      <c r="L12" s="65">
        <v>10</v>
      </c>
      <c r="M12" s="135"/>
      <c r="O12" s="135" t="s">
        <v>69</v>
      </c>
      <c r="P12" s="136">
        <v>45</v>
      </c>
      <c r="Q12" s="135">
        <f>SUMPRODUCT(T12:T16,U12:U16)+SUMPRODUCT(X12:X16,Y12:Y16)</f>
        <v>45</v>
      </c>
      <c r="S12" s="66" t="s">
        <v>6</v>
      </c>
      <c r="T12" s="79">
        <v>10</v>
      </c>
      <c r="U12" s="45">
        <v>1</v>
      </c>
      <c r="W12" s="66" t="s">
        <v>66</v>
      </c>
      <c r="X12" s="119">
        <v>10</v>
      </c>
      <c r="Y12" s="45">
        <v>1</v>
      </c>
      <c r="AA12" s="92"/>
      <c r="AB12" s="92"/>
    </row>
    <row r="13" spans="2:28" x14ac:dyDescent="0.25">
      <c r="B13" s="138"/>
      <c r="C13" s="138"/>
      <c r="D13" s="19"/>
      <c r="E13" s="135"/>
      <c r="F13" s="66" t="s">
        <v>124</v>
      </c>
      <c r="G13" s="65">
        <v>10</v>
      </c>
      <c r="H13" s="135"/>
      <c r="J13" s="135"/>
      <c r="K13" s="69" t="s">
        <v>74</v>
      </c>
      <c r="L13" s="65">
        <v>7</v>
      </c>
      <c r="M13" s="135"/>
      <c r="O13" s="135"/>
      <c r="P13" s="136"/>
      <c r="Q13" s="135"/>
      <c r="S13" s="64" t="s">
        <v>125</v>
      </c>
      <c r="T13" s="79">
        <v>5</v>
      </c>
      <c r="U13" s="45">
        <v>1</v>
      </c>
      <c r="W13" s="64" t="s">
        <v>71</v>
      </c>
      <c r="X13" s="119">
        <v>10</v>
      </c>
      <c r="Y13" s="45">
        <v>1</v>
      </c>
      <c r="AA13" s="92"/>
      <c r="AB13" s="92"/>
    </row>
    <row r="14" spans="2:28" x14ac:dyDescent="0.25">
      <c r="B14" s="138"/>
      <c r="C14" s="138"/>
      <c r="D14" s="19"/>
      <c r="E14" s="135"/>
      <c r="F14" s="64" t="s">
        <v>125</v>
      </c>
      <c r="G14" s="65">
        <v>5</v>
      </c>
      <c r="H14" s="135"/>
      <c r="J14" s="135"/>
      <c r="K14" s="70" t="s">
        <v>126</v>
      </c>
      <c r="L14" s="67">
        <v>7</v>
      </c>
      <c r="M14" s="135"/>
      <c r="O14" s="135"/>
      <c r="P14" s="136"/>
      <c r="Q14" s="135"/>
      <c r="S14" s="66" t="s">
        <v>124</v>
      </c>
      <c r="T14" s="79">
        <v>10</v>
      </c>
      <c r="U14" s="45">
        <v>1</v>
      </c>
      <c r="W14" s="12" t="s">
        <v>73</v>
      </c>
      <c r="X14" s="120">
        <v>10</v>
      </c>
      <c r="Y14" s="45">
        <v>0</v>
      </c>
      <c r="AA14" s="92"/>
      <c r="AB14" s="92"/>
    </row>
    <row r="15" spans="2:28" x14ac:dyDescent="0.25">
      <c r="B15" s="138"/>
      <c r="C15" s="138"/>
      <c r="D15" s="19"/>
      <c r="E15" s="135"/>
      <c r="F15" s="64" t="s">
        <v>71</v>
      </c>
      <c r="G15" s="65">
        <v>10</v>
      </c>
      <c r="H15" s="135"/>
      <c r="J15" s="135"/>
      <c r="K15" s="28" t="s">
        <v>67</v>
      </c>
      <c r="L15" s="51">
        <v>10</v>
      </c>
      <c r="M15" s="135"/>
      <c r="O15" s="135"/>
      <c r="P15" s="136"/>
      <c r="Q15" s="135"/>
      <c r="S15" s="12" t="s">
        <v>180</v>
      </c>
      <c r="T15" s="30">
        <v>10</v>
      </c>
      <c r="U15" s="45">
        <v>0</v>
      </c>
      <c r="W15" s="12" t="s">
        <v>75</v>
      </c>
      <c r="X15" s="120">
        <v>10</v>
      </c>
      <c r="Y15" s="45">
        <v>0</v>
      </c>
      <c r="AA15" s="92"/>
      <c r="AB15" s="92"/>
    </row>
    <row r="16" spans="2:28" x14ac:dyDescent="0.25">
      <c r="O16" s="135"/>
      <c r="P16" s="136"/>
      <c r="Q16" s="135"/>
      <c r="S16" s="1"/>
      <c r="T16" s="25"/>
      <c r="U16" s="45"/>
      <c r="W16" s="12" t="s">
        <v>77</v>
      </c>
      <c r="X16" s="120">
        <v>5</v>
      </c>
      <c r="Y16" s="45">
        <v>0</v>
      </c>
      <c r="AA16" s="92"/>
      <c r="AB16" s="92"/>
    </row>
    <row r="17" spans="2:28" x14ac:dyDescent="0.25">
      <c r="B17" s="138">
        <v>3</v>
      </c>
      <c r="C17" s="138">
        <f>H17+M17</f>
        <v>94</v>
      </c>
      <c r="D17" s="19"/>
      <c r="E17" s="135">
        <v>5</v>
      </c>
      <c r="F17" s="66" t="s">
        <v>79</v>
      </c>
      <c r="G17" s="67">
        <v>10</v>
      </c>
      <c r="H17" s="135">
        <f>SUM(G17:G22)</f>
        <v>44</v>
      </c>
      <c r="J17" s="135">
        <v>6</v>
      </c>
      <c r="K17" s="64" t="s">
        <v>127</v>
      </c>
      <c r="L17" s="65">
        <v>10</v>
      </c>
      <c r="M17" s="135">
        <f>SUM(L17:L22)</f>
        <v>50</v>
      </c>
      <c r="P17" s="39"/>
      <c r="U17" s="17"/>
      <c r="Y17" s="17"/>
      <c r="AA17" s="92"/>
      <c r="AB17" s="92"/>
    </row>
    <row r="18" spans="2:28" x14ac:dyDescent="0.25">
      <c r="B18" s="138"/>
      <c r="C18" s="138"/>
      <c r="D18" s="19"/>
      <c r="E18" s="135"/>
      <c r="F18" s="64" t="s">
        <v>11</v>
      </c>
      <c r="G18" s="65">
        <v>10</v>
      </c>
      <c r="H18" s="135"/>
      <c r="J18" s="135"/>
      <c r="K18" s="64" t="s">
        <v>128</v>
      </c>
      <c r="L18" s="65">
        <v>12</v>
      </c>
      <c r="M18" s="135"/>
      <c r="O18" s="135" t="s">
        <v>78</v>
      </c>
      <c r="P18" s="136">
        <v>16</v>
      </c>
      <c r="Q18" s="135">
        <f>SUMPRODUCT(T18:T19,U18:U19)+SUMPRODUCT(X18:X20,Y18:Y20)</f>
        <v>20</v>
      </c>
      <c r="S18" s="12" t="s">
        <v>9</v>
      </c>
      <c r="T18" s="30">
        <v>10</v>
      </c>
      <c r="U18" s="45">
        <v>1</v>
      </c>
      <c r="W18" s="64" t="s">
        <v>70</v>
      </c>
      <c r="X18" s="119">
        <v>10</v>
      </c>
      <c r="Y18" s="45">
        <v>1</v>
      </c>
      <c r="AA18" s="92"/>
      <c r="AB18" s="92"/>
    </row>
    <row r="19" spans="2:28" x14ac:dyDescent="0.25">
      <c r="B19" s="138"/>
      <c r="C19" s="138"/>
      <c r="D19" s="19"/>
      <c r="E19" s="135"/>
      <c r="F19" s="66" t="s">
        <v>129</v>
      </c>
      <c r="G19" s="65">
        <v>14</v>
      </c>
      <c r="H19" s="135"/>
      <c r="J19" s="135"/>
      <c r="K19" s="64" t="s">
        <v>130</v>
      </c>
      <c r="L19" s="65">
        <v>8</v>
      </c>
      <c r="M19" s="135"/>
      <c r="O19" s="135"/>
      <c r="P19" s="136"/>
      <c r="Q19" s="135"/>
      <c r="S19" s="1"/>
      <c r="T19" s="25"/>
      <c r="U19" s="45"/>
      <c r="W19" s="12" t="s">
        <v>188</v>
      </c>
      <c r="X19" s="120">
        <v>8</v>
      </c>
      <c r="Y19" s="45">
        <v>0</v>
      </c>
      <c r="AA19" s="92"/>
      <c r="AB19" s="92"/>
    </row>
    <row r="20" spans="2:28" x14ac:dyDescent="0.25">
      <c r="B20" s="138"/>
      <c r="C20" s="138"/>
      <c r="D20" s="19"/>
      <c r="E20" s="135"/>
      <c r="F20" s="12" t="s">
        <v>231</v>
      </c>
      <c r="G20" s="51">
        <v>10</v>
      </c>
      <c r="H20" s="135"/>
      <c r="J20" s="135"/>
      <c r="K20" s="70" t="s">
        <v>132</v>
      </c>
      <c r="L20" s="65">
        <v>9</v>
      </c>
      <c r="M20" s="135"/>
      <c r="O20" s="135"/>
      <c r="P20" s="136"/>
      <c r="Q20" s="135"/>
      <c r="S20" s="1"/>
      <c r="T20" s="25"/>
      <c r="U20" s="45"/>
      <c r="W20" s="12" t="s">
        <v>136</v>
      </c>
      <c r="X20" s="120">
        <v>10</v>
      </c>
      <c r="Y20" s="45">
        <v>0</v>
      </c>
      <c r="AA20" s="92"/>
      <c r="AB20" s="92"/>
    </row>
    <row r="21" spans="2:28" x14ac:dyDescent="0.25">
      <c r="B21" s="138"/>
      <c r="C21" s="138"/>
      <c r="D21" s="19"/>
      <c r="E21" s="135"/>
      <c r="F21" s="1"/>
      <c r="G21" s="21"/>
      <c r="H21" s="135"/>
      <c r="J21" s="135"/>
      <c r="K21" s="66" t="str">
        <f>+W75</f>
        <v>Taller de diseño, comunicación y rep. Gráfica "Módulo CIVIL"</v>
      </c>
      <c r="L21" s="67">
        <v>4</v>
      </c>
      <c r="M21" s="135"/>
      <c r="P21" s="36"/>
      <c r="Q21" s="17"/>
      <c r="U21" s="17"/>
      <c r="W21" s="42"/>
      <c r="X21" s="56"/>
      <c r="Y21" s="17"/>
      <c r="AA21" s="92"/>
      <c r="AB21" s="92"/>
    </row>
    <row r="22" spans="2:28" x14ac:dyDescent="0.25">
      <c r="B22" s="138"/>
      <c r="C22" s="138"/>
      <c r="D22" s="19"/>
      <c r="E22" s="135"/>
      <c r="F22" s="12"/>
      <c r="G22" s="51"/>
      <c r="H22" s="135"/>
      <c r="J22" s="135"/>
      <c r="K22" s="64" t="s">
        <v>84</v>
      </c>
      <c r="L22" s="65">
        <v>7</v>
      </c>
      <c r="M22" s="135"/>
      <c r="P22" s="36"/>
      <c r="Q22" s="17"/>
      <c r="U22" s="17"/>
      <c r="W22" s="42"/>
      <c r="X22" s="56"/>
      <c r="Y22" s="17"/>
      <c r="AA22" s="92"/>
      <c r="AB22" s="92"/>
    </row>
    <row r="23" spans="2:28" ht="15" customHeight="1" x14ac:dyDescent="0.25">
      <c r="B23" s="17"/>
      <c r="C23" s="17"/>
      <c r="D23" s="9"/>
      <c r="O23" s="45" t="s">
        <v>85</v>
      </c>
      <c r="P23" s="50">
        <v>8</v>
      </c>
      <c r="Q23" s="45">
        <f>SUMPRODUCT(T23,U23)</f>
        <v>8</v>
      </c>
      <c r="S23" s="64" t="s">
        <v>122</v>
      </c>
      <c r="T23" s="79">
        <v>8</v>
      </c>
      <c r="U23" s="45">
        <v>1</v>
      </c>
      <c r="W23" s="1"/>
      <c r="X23" s="122"/>
      <c r="Y23" s="45"/>
      <c r="AA23" s="92"/>
      <c r="AB23" s="92"/>
    </row>
    <row r="24" spans="2:28" x14ac:dyDescent="0.25">
      <c r="B24" s="138">
        <v>4</v>
      </c>
      <c r="C24" s="138">
        <f>H24+M24</f>
        <v>92</v>
      </c>
      <c r="D24" s="19"/>
      <c r="E24" s="135">
        <v>7</v>
      </c>
      <c r="F24" s="64" t="s">
        <v>133</v>
      </c>
      <c r="G24" s="65">
        <v>11</v>
      </c>
      <c r="H24" s="135">
        <f>SUM(G24:G30)</f>
        <v>48</v>
      </c>
      <c r="J24" s="135">
        <v>8</v>
      </c>
      <c r="K24" s="66" t="s">
        <v>138</v>
      </c>
      <c r="L24" s="65">
        <v>7</v>
      </c>
      <c r="M24" s="135">
        <f>SUM(L24:L30)</f>
        <v>44</v>
      </c>
      <c r="P24" s="39"/>
      <c r="U24" s="17"/>
      <c r="Y24" s="17"/>
      <c r="AA24" s="92"/>
      <c r="AB24" s="92"/>
    </row>
    <row r="25" spans="2:28" x14ac:dyDescent="0.25">
      <c r="B25" s="138"/>
      <c r="C25" s="138"/>
      <c r="D25" s="19"/>
      <c r="E25" s="135"/>
      <c r="F25" s="66" t="s">
        <v>135</v>
      </c>
      <c r="G25" s="67">
        <v>11</v>
      </c>
      <c r="H25" s="135"/>
      <c r="J25" s="135"/>
      <c r="K25" s="64" t="s">
        <v>174</v>
      </c>
      <c r="L25" s="65">
        <v>8</v>
      </c>
      <c r="M25" s="135"/>
      <c r="O25" s="139" t="s">
        <v>87</v>
      </c>
      <c r="P25" s="136">
        <v>30</v>
      </c>
      <c r="Q25" s="135">
        <f>SUMPRODUCT(T25:T27,U25:U27)+SUMPRODUCT(X25:X27,Y25:Y27)</f>
        <v>40</v>
      </c>
      <c r="S25" s="64" t="s">
        <v>11</v>
      </c>
      <c r="T25" s="79">
        <v>10</v>
      </c>
      <c r="U25" s="45">
        <v>1</v>
      </c>
      <c r="W25" s="66" t="s">
        <v>123</v>
      </c>
      <c r="X25" s="119">
        <v>10</v>
      </c>
      <c r="Y25" s="45">
        <v>1</v>
      </c>
      <c r="AA25" s="92"/>
      <c r="AB25" s="92"/>
    </row>
    <row r="26" spans="2:28" x14ac:dyDescent="0.25">
      <c r="B26" s="138"/>
      <c r="C26" s="138"/>
      <c r="D26" s="19"/>
      <c r="E26" s="135"/>
      <c r="F26" s="66" t="s">
        <v>33</v>
      </c>
      <c r="G26" s="67">
        <v>8</v>
      </c>
      <c r="H26" s="135"/>
      <c r="J26" s="135"/>
      <c r="K26" s="66" t="s">
        <v>175</v>
      </c>
      <c r="L26" s="67">
        <v>6</v>
      </c>
      <c r="M26" s="135"/>
      <c r="O26" s="139"/>
      <c r="P26" s="136"/>
      <c r="Q26" s="135"/>
      <c r="S26" s="12" t="s">
        <v>12</v>
      </c>
      <c r="T26" s="120">
        <v>5</v>
      </c>
      <c r="U26" s="45">
        <v>1</v>
      </c>
      <c r="W26" s="64" t="s">
        <v>127</v>
      </c>
      <c r="X26" s="119">
        <v>10</v>
      </c>
      <c r="Y26" s="45">
        <v>1</v>
      </c>
      <c r="AA26" s="92"/>
      <c r="AB26" s="92"/>
    </row>
    <row r="27" spans="2:28" x14ac:dyDescent="0.25">
      <c r="B27" s="138"/>
      <c r="C27" s="138"/>
      <c r="D27" s="19"/>
      <c r="E27" s="135"/>
      <c r="F27" s="66" t="s">
        <v>179</v>
      </c>
      <c r="G27" s="67">
        <f>+T51</f>
        <v>6</v>
      </c>
      <c r="H27" s="135"/>
      <c r="J27" s="135"/>
      <c r="K27" s="64" t="s">
        <v>200</v>
      </c>
      <c r="L27" s="65">
        <f>16/2</f>
        <v>8</v>
      </c>
      <c r="M27" s="135"/>
      <c r="O27" s="139"/>
      <c r="P27" s="136"/>
      <c r="Q27" s="135"/>
      <c r="S27" s="12" t="s">
        <v>137</v>
      </c>
      <c r="T27" s="30">
        <v>12</v>
      </c>
      <c r="U27" s="45">
        <v>0</v>
      </c>
      <c r="W27" s="12" t="s">
        <v>12</v>
      </c>
      <c r="X27" s="120">
        <v>5</v>
      </c>
      <c r="Y27" s="45">
        <v>1</v>
      </c>
      <c r="AA27" s="92"/>
      <c r="AB27" s="92"/>
    </row>
    <row r="28" spans="2:28" x14ac:dyDescent="0.25">
      <c r="B28" s="138"/>
      <c r="C28" s="138"/>
      <c r="D28" s="19"/>
      <c r="E28" s="135"/>
      <c r="F28" s="12" t="s">
        <v>15</v>
      </c>
      <c r="G28" s="51">
        <f>+T32</f>
        <v>7</v>
      </c>
      <c r="H28" s="135"/>
      <c r="J28" s="135"/>
      <c r="K28" s="66" t="str">
        <f>+W57</f>
        <v>Introducción a la ingeniería sanitaria</v>
      </c>
      <c r="L28" s="67">
        <v>6</v>
      </c>
      <c r="M28" s="135"/>
      <c r="P28" s="39"/>
      <c r="U28" s="17"/>
      <c r="Y28" s="17"/>
      <c r="AA28" s="92"/>
      <c r="AB28" s="92"/>
    </row>
    <row r="29" spans="2:28" x14ac:dyDescent="0.25">
      <c r="B29" s="138"/>
      <c r="C29" s="138"/>
      <c r="D29" s="19"/>
      <c r="E29" s="135"/>
      <c r="F29" s="12" t="s">
        <v>182</v>
      </c>
      <c r="G29" s="51">
        <v>5</v>
      </c>
      <c r="H29" s="135"/>
      <c r="J29" s="135"/>
      <c r="K29" s="12" t="s">
        <v>112</v>
      </c>
      <c r="L29" s="51">
        <f>+X65</f>
        <v>4</v>
      </c>
      <c r="M29" s="135"/>
      <c r="O29" s="135" t="s">
        <v>89</v>
      </c>
      <c r="P29" s="136">
        <v>20</v>
      </c>
      <c r="Q29" s="135">
        <f>SUMPRODUCT(T29:T30,U29:U30)+SUMPRODUCT(X29:X30,Y29:Y30)</f>
        <v>25</v>
      </c>
      <c r="S29" s="64" t="s">
        <v>135</v>
      </c>
      <c r="T29" s="79">
        <v>11</v>
      </c>
      <c r="U29" s="45">
        <v>1</v>
      </c>
      <c r="W29" s="66" t="s">
        <v>205</v>
      </c>
      <c r="X29" s="119">
        <v>9</v>
      </c>
      <c r="Y29" s="45">
        <v>1</v>
      </c>
      <c r="AA29" s="92"/>
      <c r="AB29" s="92"/>
    </row>
    <row r="30" spans="2:28" x14ac:dyDescent="0.25">
      <c r="B30" s="138"/>
      <c r="C30" s="138"/>
      <c r="D30" s="19"/>
      <c r="E30" s="135"/>
      <c r="F30" s="1"/>
      <c r="G30" s="21"/>
      <c r="H30" s="135"/>
      <c r="J30" s="135"/>
      <c r="K30" s="12" t="s">
        <v>12</v>
      </c>
      <c r="L30" s="120">
        <v>5</v>
      </c>
      <c r="M30" s="135"/>
      <c r="O30" s="135"/>
      <c r="P30" s="136"/>
      <c r="Q30" s="135"/>
      <c r="S30" s="1"/>
      <c r="T30" s="25"/>
      <c r="U30" s="45"/>
      <c r="W30" s="12" t="s">
        <v>91</v>
      </c>
      <c r="X30" s="120">
        <v>5</v>
      </c>
      <c r="Y30" s="45">
        <v>1</v>
      </c>
      <c r="AA30" s="92"/>
      <c r="AB30" s="92"/>
    </row>
    <row r="31" spans="2:28" x14ac:dyDescent="0.25">
      <c r="B31" s="19"/>
      <c r="C31" s="19"/>
      <c r="D31" s="19"/>
      <c r="E31" s="17"/>
      <c r="F31" s="37"/>
      <c r="G31" s="38"/>
      <c r="H31" s="17"/>
      <c r="J31" s="17"/>
      <c r="M31" s="17"/>
      <c r="P31" s="39"/>
      <c r="S31" s="32"/>
      <c r="T31" s="29"/>
      <c r="U31" s="17"/>
      <c r="Y31" s="17"/>
      <c r="AA31" s="92"/>
      <c r="AB31" s="92"/>
    </row>
    <row r="32" spans="2:28" x14ac:dyDescent="0.25">
      <c r="B32" s="138">
        <v>5</v>
      </c>
      <c r="C32" s="138">
        <f>H32+M32</f>
        <v>87</v>
      </c>
      <c r="D32" s="19"/>
      <c r="E32" s="158">
        <v>9</v>
      </c>
      <c r="F32" s="64" t="s">
        <v>197</v>
      </c>
      <c r="G32" s="65">
        <f>16/2</f>
        <v>8</v>
      </c>
      <c r="H32" s="159">
        <f>SUM(G32:G38)</f>
        <v>47</v>
      </c>
      <c r="J32" s="135">
        <v>10</v>
      </c>
      <c r="K32" s="64" t="s">
        <v>201</v>
      </c>
      <c r="L32" s="67">
        <f>16/2</f>
        <v>8</v>
      </c>
      <c r="M32" s="135">
        <f>SUM(L32:L38)</f>
        <v>40</v>
      </c>
      <c r="O32" s="135" t="s">
        <v>92</v>
      </c>
      <c r="P32" s="136">
        <v>15</v>
      </c>
      <c r="Q32" s="135">
        <f>SUMPRODUCT(T32:T34,U32:U34)+SUMPRODUCT(X32:X34,Y32:Y34)</f>
        <v>33</v>
      </c>
      <c r="S32" s="12" t="s">
        <v>15</v>
      </c>
      <c r="T32" s="30">
        <v>7</v>
      </c>
      <c r="U32" s="45">
        <v>1</v>
      </c>
      <c r="W32" s="64" t="s">
        <v>128</v>
      </c>
      <c r="X32" s="119">
        <v>12</v>
      </c>
      <c r="Y32" s="45">
        <v>1</v>
      </c>
      <c r="AA32" s="92"/>
      <c r="AB32" s="92"/>
    </row>
    <row r="33" spans="2:28" x14ac:dyDescent="0.25">
      <c r="B33" s="138"/>
      <c r="C33" s="138"/>
      <c r="D33" s="19"/>
      <c r="E33" s="158"/>
      <c r="F33" s="64" t="s">
        <v>198</v>
      </c>
      <c r="G33" s="67">
        <f>16/2</f>
        <v>8</v>
      </c>
      <c r="H33" s="159"/>
      <c r="J33" s="135"/>
      <c r="K33" s="66" t="s">
        <v>202</v>
      </c>
      <c r="L33" s="67">
        <v>7</v>
      </c>
      <c r="M33" s="135"/>
      <c r="O33" s="135"/>
      <c r="P33" s="136"/>
      <c r="Q33" s="135"/>
      <c r="S33" s="12" t="s">
        <v>185</v>
      </c>
      <c r="T33" s="30">
        <v>8</v>
      </c>
      <c r="U33" s="45">
        <v>0</v>
      </c>
      <c r="W33" s="66" t="s">
        <v>174</v>
      </c>
      <c r="X33" s="123">
        <v>8</v>
      </c>
      <c r="Y33" s="45">
        <v>1</v>
      </c>
      <c r="AA33" s="92"/>
      <c r="AB33" s="92"/>
    </row>
    <row r="34" spans="2:28" ht="15" customHeight="1" x14ac:dyDescent="0.25">
      <c r="B34" s="138"/>
      <c r="C34" s="138"/>
      <c r="D34" s="19"/>
      <c r="E34" s="158"/>
      <c r="F34" s="66" t="s">
        <v>38</v>
      </c>
      <c r="G34" s="67">
        <v>7</v>
      </c>
      <c r="H34" s="159"/>
      <c r="J34" s="135"/>
      <c r="K34" s="66" t="s">
        <v>203</v>
      </c>
      <c r="L34" s="67">
        <v>7</v>
      </c>
      <c r="M34" s="135"/>
      <c r="O34" s="135"/>
      <c r="P34" s="136"/>
      <c r="Q34" s="135"/>
      <c r="S34" s="12" t="s">
        <v>144</v>
      </c>
      <c r="T34" s="30">
        <v>2</v>
      </c>
      <c r="U34" s="45">
        <v>0</v>
      </c>
      <c r="W34" s="12" t="s">
        <v>178</v>
      </c>
      <c r="X34" s="120">
        <v>6</v>
      </c>
      <c r="Y34" s="45">
        <v>1</v>
      </c>
      <c r="AA34" s="92"/>
      <c r="AB34" s="92"/>
    </row>
    <row r="35" spans="2:28" x14ac:dyDescent="0.25">
      <c r="B35" s="138"/>
      <c r="C35" s="138"/>
      <c r="D35" s="19"/>
      <c r="E35" s="158"/>
      <c r="F35" s="66" t="s">
        <v>199</v>
      </c>
      <c r="G35" s="67">
        <v>7</v>
      </c>
      <c r="H35" s="159"/>
      <c r="J35" s="135"/>
      <c r="K35" s="12" t="s">
        <v>91</v>
      </c>
      <c r="L35" s="120">
        <v>5</v>
      </c>
      <c r="M35" s="135"/>
      <c r="P35" s="36"/>
      <c r="Q35" s="17"/>
      <c r="U35" s="17"/>
      <c r="W35" s="42"/>
      <c r="X35" s="31"/>
      <c r="Y35" s="17"/>
      <c r="AA35" s="92"/>
      <c r="AB35" s="92"/>
    </row>
    <row r="36" spans="2:28" x14ac:dyDescent="0.25">
      <c r="B36" s="138"/>
      <c r="C36" s="138"/>
      <c r="E36" s="158"/>
      <c r="F36" s="66" t="s">
        <v>142</v>
      </c>
      <c r="G36" s="67">
        <v>12</v>
      </c>
      <c r="H36" s="159"/>
      <c r="J36" s="135"/>
      <c r="K36" s="43" t="s">
        <v>204</v>
      </c>
      <c r="L36" s="62">
        <v>7</v>
      </c>
      <c r="M36" s="135"/>
      <c r="O36" s="139" t="s">
        <v>95</v>
      </c>
      <c r="P36" s="136">
        <v>8</v>
      </c>
      <c r="Q36" s="135">
        <f>T36*U36</f>
        <v>10</v>
      </c>
      <c r="S36" s="64" t="s">
        <v>79</v>
      </c>
      <c r="T36" s="79">
        <v>10</v>
      </c>
      <c r="U36" s="45">
        <v>1</v>
      </c>
      <c r="W36" s="1"/>
      <c r="X36" s="25"/>
      <c r="Y36" s="45"/>
      <c r="AA36" s="92"/>
      <c r="AB36" s="92"/>
    </row>
    <row r="37" spans="2:28" ht="15" customHeight="1" x14ac:dyDescent="0.25">
      <c r="B37" s="138"/>
      <c r="C37" s="138"/>
      <c r="D37" s="17"/>
      <c r="E37" s="158"/>
      <c r="F37" s="59" t="str">
        <f>+S26</f>
        <v>Laboratorio de resistencia de materiales</v>
      </c>
      <c r="G37" s="68">
        <v>5</v>
      </c>
      <c r="H37" s="159"/>
      <c r="J37" s="135"/>
      <c r="K37" s="12" t="s">
        <v>178</v>
      </c>
      <c r="L37" s="51">
        <v>6</v>
      </c>
      <c r="M37" s="135"/>
      <c r="O37" s="139"/>
      <c r="P37" s="136"/>
      <c r="Q37" s="135"/>
      <c r="S37" s="12" t="s">
        <v>144</v>
      </c>
      <c r="T37" s="30">
        <v>4</v>
      </c>
      <c r="U37" s="45">
        <v>0</v>
      </c>
      <c r="W37" s="1"/>
      <c r="X37" s="25"/>
      <c r="Y37" s="45"/>
      <c r="AA37" s="92"/>
      <c r="AB37" s="92"/>
    </row>
    <row r="38" spans="2:28" x14ac:dyDescent="0.25">
      <c r="B38" s="138"/>
      <c r="C38" s="138"/>
      <c r="E38" s="158"/>
      <c r="F38" s="3"/>
      <c r="G38" s="16"/>
      <c r="H38" s="159"/>
      <c r="J38" s="135"/>
      <c r="K38" s="12"/>
      <c r="L38" s="51"/>
      <c r="M38" s="135"/>
      <c r="P38" s="39"/>
      <c r="U38" s="17"/>
      <c r="Y38" s="17"/>
    </row>
    <row r="39" spans="2:28" x14ac:dyDescent="0.25">
      <c r="O39" s="139" t="s">
        <v>149</v>
      </c>
      <c r="P39" s="136">
        <v>10</v>
      </c>
      <c r="Q39" s="135">
        <f>SUMPRODUCT(T39:T42,U39:U42)+SUMPRODUCT(X39:X41,Y39:Y41)</f>
        <v>11</v>
      </c>
      <c r="S39" s="66" t="s">
        <v>133</v>
      </c>
      <c r="T39" s="126">
        <v>11</v>
      </c>
      <c r="U39" s="45">
        <v>1</v>
      </c>
      <c r="V39" s="32"/>
      <c r="W39" s="12" t="s">
        <v>134</v>
      </c>
      <c r="X39" s="30">
        <v>10</v>
      </c>
      <c r="Y39" s="45">
        <v>0</v>
      </c>
      <c r="AA39" s="92"/>
      <c r="AB39" s="92"/>
    </row>
    <row r="40" spans="2:28" x14ac:dyDescent="0.25">
      <c r="B40" s="150" t="s">
        <v>97</v>
      </c>
      <c r="C40" s="150"/>
      <c r="D40" s="150"/>
      <c r="F40" s="151" t="s">
        <v>98</v>
      </c>
      <c r="G40" s="151"/>
      <c r="K40" s="42"/>
      <c r="L40" s="56"/>
      <c r="O40" s="139"/>
      <c r="P40" s="136"/>
      <c r="Q40" s="135"/>
      <c r="S40" s="12" t="s">
        <v>141</v>
      </c>
      <c r="T40" s="30">
        <v>8</v>
      </c>
      <c r="U40" s="45">
        <v>0</v>
      </c>
      <c r="V40" s="32"/>
      <c r="W40" s="12" t="s">
        <v>229</v>
      </c>
      <c r="X40" s="30">
        <v>8</v>
      </c>
      <c r="Y40" s="45">
        <v>0</v>
      </c>
      <c r="AA40" s="92"/>
      <c r="AB40" s="92"/>
    </row>
    <row r="41" spans="2:28" ht="15" customHeight="1" x14ac:dyDescent="0.25">
      <c r="B41" s="152">
        <f>SUM(C5:C38)</f>
        <v>450</v>
      </c>
      <c r="C41" s="152"/>
      <c r="D41" s="152"/>
      <c r="F41" s="142" t="s">
        <v>99</v>
      </c>
      <c r="G41" s="142"/>
      <c r="O41" s="139"/>
      <c r="P41" s="136"/>
      <c r="Q41" s="135"/>
      <c r="S41" s="12" t="s">
        <v>235</v>
      </c>
      <c r="T41" s="30">
        <v>12</v>
      </c>
      <c r="U41" s="45">
        <v>0</v>
      </c>
      <c r="V41" s="32"/>
      <c r="W41" s="12" t="s">
        <v>143</v>
      </c>
      <c r="X41" s="30">
        <v>8</v>
      </c>
      <c r="Y41" s="45">
        <v>0</v>
      </c>
      <c r="AA41" s="92"/>
      <c r="AB41" s="92"/>
    </row>
    <row r="42" spans="2:28" ht="15" customHeight="1" x14ac:dyDescent="0.25">
      <c r="F42" s="160" t="s">
        <v>100</v>
      </c>
      <c r="G42" s="160"/>
      <c r="O42" s="139"/>
      <c r="P42" s="136"/>
      <c r="Q42" s="135"/>
      <c r="S42" s="12"/>
      <c r="T42" s="30"/>
      <c r="U42" s="45"/>
      <c r="V42" s="32"/>
      <c r="W42" s="12" t="s">
        <v>22</v>
      </c>
      <c r="X42" s="30">
        <v>10</v>
      </c>
      <c r="Y42" s="45">
        <v>0</v>
      </c>
      <c r="AA42" s="92"/>
      <c r="AB42" s="92"/>
    </row>
    <row r="43" spans="2:28" x14ac:dyDescent="0.25">
      <c r="F43" s="161"/>
      <c r="G43" s="161"/>
      <c r="K43" s="42"/>
      <c r="L43" s="56"/>
      <c r="P43" s="39"/>
      <c r="U43" s="17"/>
      <c r="Y43" s="45"/>
    </row>
    <row r="44" spans="2:28" x14ac:dyDescent="0.25">
      <c r="F44" s="162" t="s">
        <v>237</v>
      </c>
      <c r="G44" s="162"/>
      <c r="K44" s="42"/>
      <c r="L44" s="56"/>
      <c r="O44" s="139" t="s">
        <v>101</v>
      </c>
      <c r="P44" s="136">
        <v>6</v>
      </c>
      <c r="Q44" s="135">
        <f>+SUMPRODUCT(T44:T48,U44:U48)+SUMPRODUCT(X44:X48,Y44:Y48)</f>
        <v>42</v>
      </c>
      <c r="S44" s="66" t="s">
        <v>38</v>
      </c>
      <c r="T44" s="79">
        <v>7</v>
      </c>
      <c r="U44" s="45">
        <v>1</v>
      </c>
      <c r="W44" s="66" t="s">
        <v>138</v>
      </c>
      <c r="X44" s="79">
        <v>7</v>
      </c>
      <c r="Y44" s="45">
        <v>1</v>
      </c>
    </row>
    <row r="45" spans="2:28" x14ac:dyDescent="0.25">
      <c r="F45" s="162"/>
      <c r="G45" s="162"/>
      <c r="K45" s="42"/>
      <c r="L45" s="56"/>
      <c r="O45" s="139"/>
      <c r="P45" s="136"/>
      <c r="Q45" s="135"/>
      <c r="S45" s="66" t="s">
        <v>199</v>
      </c>
      <c r="T45" s="79">
        <v>7</v>
      </c>
      <c r="U45" s="45">
        <v>1</v>
      </c>
      <c r="W45" s="66" t="s">
        <v>202</v>
      </c>
      <c r="X45" s="79">
        <v>7</v>
      </c>
      <c r="Y45" s="45">
        <v>1</v>
      </c>
    </row>
    <row r="46" spans="2:28" x14ac:dyDescent="0.25">
      <c r="F46" s="162"/>
      <c r="G46" s="162"/>
      <c r="K46" s="42"/>
      <c r="L46" s="56"/>
      <c r="O46" s="139"/>
      <c r="P46" s="136"/>
      <c r="Q46" s="135"/>
      <c r="S46" s="2"/>
      <c r="T46" s="25"/>
      <c r="U46" s="45"/>
      <c r="W46" s="66" t="s">
        <v>203</v>
      </c>
      <c r="X46" s="79">
        <v>7</v>
      </c>
      <c r="Y46" s="45">
        <v>1</v>
      </c>
    </row>
    <row r="47" spans="2:28" x14ac:dyDescent="0.25">
      <c r="F47" s="162"/>
      <c r="G47" s="162"/>
      <c r="O47" s="139"/>
      <c r="P47" s="136"/>
      <c r="Q47" s="135"/>
      <c r="S47" s="2"/>
      <c r="T47" s="25"/>
      <c r="U47" s="45"/>
      <c r="W47" s="43" t="s">
        <v>204</v>
      </c>
      <c r="X47" s="125">
        <v>7</v>
      </c>
      <c r="Y47" s="45">
        <v>1</v>
      </c>
      <c r="AA47" s="45"/>
    </row>
    <row r="48" spans="2:28" ht="15" customHeight="1" x14ac:dyDescent="0.25">
      <c r="O48" s="139"/>
      <c r="P48" s="136"/>
      <c r="Q48" s="135"/>
      <c r="S48" s="2"/>
      <c r="T48" s="25"/>
      <c r="U48" s="45"/>
      <c r="W48" s="43"/>
      <c r="X48" s="125"/>
      <c r="Y48" s="45"/>
    </row>
    <row r="49" spans="15:25" x14ac:dyDescent="0.25">
      <c r="P49" s="39"/>
      <c r="U49" s="17"/>
      <c r="Y49" s="17"/>
    </row>
    <row r="50" spans="15:25" x14ac:dyDescent="0.25">
      <c r="O50" s="139" t="s">
        <v>102</v>
      </c>
      <c r="P50" s="136">
        <v>0</v>
      </c>
      <c r="Q50" s="135">
        <f>+SUMPRODUCT(T50:T51,U50:U51)+SUMPRODUCT(X50:X51,Y50:Y51)</f>
        <v>19</v>
      </c>
      <c r="S50" s="1"/>
      <c r="T50" s="25"/>
      <c r="U50" s="45"/>
      <c r="W50" s="64" t="s">
        <v>175</v>
      </c>
      <c r="X50" s="79">
        <v>6</v>
      </c>
      <c r="Y50" s="45">
        <v>1</v>
      </c>
    </row>
    <row r="51" spans="15:25" ht="15" customHeight="1" x14ac:dyDescent="0.25">
      <c r="O51" s="139"/>
      <c r="P51" s="136"/>
      <c r="Q51" s="135"/>
      <c r="S51" s="66" t="s">
        <v>179</v>
      </c>
      <c r="T51" s="126">
        <v>6</v>
      </c>
      <c r="U51" s="45">
        <v>1</v>
      </c>
      <c r="V51" s="32"/>
      <c r="W51" s="66" t="s">
        <v>84</v>
      </c>
      <c r="X51" s="126">
        <v>7</v>
      </c>
      <c r="Y51" s="45">
        <v>1</v>
      </c>
    </row>
    <row r="52" spans="15:25" x14ac:dyDescent="0.25">
      <c r="P52" s="39"/>
      <c r="U52" s="17"/>
      <c r="Y52" s="17"/>
    </row>
    <row r="53" spans="15:25" x14ac:dyDescent="0.25">
      <c r="O53" s="139" t="s">
        <v>103</v>
      </c>
      <c r="P53" s="136">
        <v>20</v>
      </c>
      <c r="Q53" s="137">
        <f>SUMPRODUCT(T53:T55,U53:U55)+SUMPRODUCT(X53:X55,Y53:Y55)</f>
        <v>22</v>
      </c>
      <c r="S53" s="66" t="s">
        <v>129</v>
      </c>
      <c r="T53" s="79">
        <v>14</v>
      </c>
      <c r="U53" s="45">
        <v>1</v>
      </c>
      <c r="W53" s="64" t="s">
        <v>130</v>
      </c>
      <c r="X53" s="79">
        <v>8</v>
      </c>
      <c r="Y53" s="45">
        <v>1</v>
      </c>
    </row>
    <row r="54" spans="15:25" x14ac:dyDescent="0.25">
      <c r="O54" s="139"/>
      <c r="P54" s="136"/>
      <c r="Q54" s="137"/>
      <c r="S54" s="12" t="s">
        <v>153</v>
      </c>
      <c r="T54" s="30">
        <v>10</v>
      </c>
      <c r="U54" s="45">
        <v>0</v>
      </c>
      <c r="V54" s="32"/>
      <c r="W54" s="12" t="s">
        <v>146</v>
      </c>
      <c r="X54" s="30">
        <v>6</v>
      </c>
      <c r="Y54" s="45">
        <v>0</v>
      </c>
    </row>
    <row r="55" spans="15:25" ht="15" customHeight="1" x14ac:dyDescent="0.25">
      <c r="O55" s="139"/>
      <c r="P55" s="136"/>
      <c r="Q55" s="137"/>
      <c r="S55" s="12" t="s">
        <v>40</v>
      </c>
      <c r="T55" s="30">
        <v>8</v>
      </c>
      <c r="U55" s="45">
        <v>0</v>
      </c>
      <c r="V55" s="32"/>
      <c r="W55" s="12"/>
      <c r="X55" s="30"/>
      <c r="Y55" s="45"/>
    </row>
    <row r="56" spans="15:25" x14ac:dyDescent="0.25">
      <c r="P56" s="39"/>
      <c r="U56" s="17"/>
      <c r="Y56" s="17"/>
    </row>
    <row r="57" spans="15:25" x14ac:dyDescent="0.25">
      <c r="O57" s="53" t="s">
        <v>106</v>
      </c>
      <c r="P57" s="50">
        <v>6</v>
      </c>
      <c r="Q57" s="45">
        <f>SUMPRODUCT(T57:T57,U57:U57)+SUMPRODUCT(X57:X57,Y57:Y57)</f>
        <v>6</v>
      </c>
      <c r="S57" s="12" t="s">
        <v>27</v>
      </c>
      <c r="T57" s="30">
        <v>6</v>
      </c>
      <c r="U57" s="45">
        <v>0</v>
      </c>
      <c r="W57" s="66" t="s">
        <v>131</v>
      </c>
      <c r="X57" s="79">
        <v>6</v>
      </c>
      <c r="Y57" s="45">
        <v>1</v>
      </c>
    </row>
    <row r="58" spans="15:25" x14ac:dyDescent="0.25">
      <c r="P58" s="39"/>
      <c r="U58" s="17"/>
      <c r="Y58" s="17"/>
    </row>
    <row r="59" spans="15:25" x14ac:dyDescent="0.25">
      <c r="O59" s="53" t="s">
        <v>107</v>
      </c>
      <c r="P59" s="50">
        <v>7</v>
      </c>
      <c r="Q59" s="45">
        <f>+SUMPRODUCT(X59:X59,Y59:Y59)</f>
        <v>7</v>
      </c>
      <c r="S59" s="82" t="s">
        <v>223</v>
      </c>
      <c r="T59" s="129">
        <v>4</v>
      </c>
      <c r="U59" s="45">
        <v>0</v>
      </c>
      <c r="W59" s="64" t="s">
        <v>74</v>
      </c>
      <c r="X59" s="79">
        <v>7</v>
      </c>
      <c r="Y59" s="45">
        <v>1</v>
      </c>
    </row>
    <row r="60" spans="15:25" x14ac:dyDescent="0.25">
      <c r="P60" s="36"/>
      <c r="Q60" s="17"/>
      <c r="S60" s="20"/>
      <c r="T60" s="17"/>
      <c r="U60" s="17"/>
      <c r="Y60" s="17"/>
    </row>
    <row r="61" spans="15:25" x14ac:dyDescent="0.25">
      <c r="O61" s="45" t="s">
        <v>94</v>
      </c>
      <c r="P61" s="50">
        <v>12</v>
      </c>
      <c r="Q61" s="45">
        <f>X61</f>
        <v>12</v>
      </c>
      <c r="S61" s="13" t="s">
        <v>228</v>
      </c>
      <c r="T61" s="129">
        <v>6</v>
      </c>
      <c r="U61" s="45">
        <v>0</v>
      </c>
      <c r="W61" s="66" t="s">
        <v>109</v>
      </c>
      <c r="X61" s="79">
        <v>12</v>
      </c>
      <c r="Y61" s="45">
        <v>1</v>
      </c>
    </row>
    <row r="62" spans="15:25" x14ac:dyDescent="0.25">
      <c r="P62" s="39"/>
      <c r="U62" s="17"/>
      <c r="Y62" s="17"/>
    </row>
    <row r="63" spans="15:25" x14ac:dyDescent="0.25">
      <c r="O63" s="45" t="s">
        <v>110</v>
      </c>
      <c r="P63" s="50">
        <v>25</v>
      </c>
      <c r="Q63" s="21">
        <f>T63*U63+X63*Y63</f>
        <v>32</v>
      </c>
      <c r="S63" s="64" t="s">
        <v>31</v>
      </c>
      <c r="T63" s="79">
        <v>16</v>
      </c>
      <c r="U63" s="45">
        <v>1</v>
      </c>
      <c r="W63" s="64" t="s">
        <v>32</v>
      </c>
      <c r="X63" s="79">
        <v>16</v>
      </c>
      <c r="Y63" s="45">
        <v>1</v>
      </c>
    </row>
    <row r="64" spans="15:25" x14ac:dyDescent="0.25">
      <c r="P64" s="39"/>
      <c r="U64" s="17"/>
      <c r="Y64" s="17"/>
    </row>
    <row r="65" spans="15:28" x14ac:dyDescent="0.25">
      <c r="O65" s="135" t="s">
        <v>111</v>
      </c>
      <c r="P65" s="136">
        <v>15</v>
      </c>
      <c r="Q65" s="135">
        <f>SUMPRODUCT(T65:T68,U65:U68)+SUMPRODUCT(X65:X68,Y65:Y68)</f>
        <v>17</v>
      </c>
      <c r="S65" s="66" t="s">
        <v>33</v>
      </c>
      <c r="T65" s="126">
        <v>8</v>
      </c>
      <c r="U65" s="45">
        <v>1</v>
      </c>
      <c r="W65" s="12" t="s">
        <v>112</v>
      </c>
      <c r="X65" s="30">
        <v>4</v>
      </c>
      <c r="Y65" s="45">
        <v>1</v>
      </c>
    </row>
    <row r="66" spans="15:28" x14ac:dyDescent="0.25">
      <c r="O66" s="135"/>
      <c r="P66" s="136"/>
      <c r="Q66" s="135"/>
      <c r="S66" s="12" t="s">
        <v>182</v>
      </c>
      <c r="T66" s="30">
        <v>5</v>
      </c>
      <c r="U66" s="45">
        <v>1</v>
      </c>
      <c r="W66" s="12" t="s">
        <v>218</v>
      </c>
      <c r="X66" s="30">
        <v>5</v>
      </c>
      <c r="Y66" s="45">
        <v>0</v>
      </c>
      <c r="AA66" s="92"/>
      <c r="AB66" s="92"/>
    </row>
    <row r="67" spans="15:28" x14ac:dyDescent="0.25">
      <c r="O67" s="135"/>
      <c r="P67" s="136"/>
      <c r="Q67" s="135"/>
      <c r="S67" s="43" t="s">
        <v>215</v>
      </c>
      <c r="T67" s="124">
        <v>4</v>
      </c>
      <c r="U67" s="45">
        <v>0</v>
      </c>
      <c r="W67" s="13" t="s">
        <v>190</v>
      </c>
      <c r="X67" s="127">
        <v>8</v>
      </c>
      <c r="Y67" s="45">
        <v>0</v>
      </c>
    </row>
    <row r="68" spans="15:28" ht="15" customHeight="1" x14ac:dyDescent="0.25">
      <c r="O68" s="135"/>
      <c r="P68" s="136"/>
      <c r="Q68" s="135"/>
      <c r="S68" s="1"/>
      <c r="T68" s="25"/>
      <c r="U68" s="45"/>
      <c r="W68" s="28" t="s">
        <v>145</v>
      </c>
      <c r="X68" s="30">
        <v>3</v>
      </c>
      <c r="Y68" s="45">
        <v>0</v>
      </c>
    </row>
    <row r="69" spans="15:28" x14ac:dyDescent="0.25">
      <c r="P69" s="39"/>
      <c r="U69" s="17"/>
      <c r="Y69" s="17"/>
    </row>
    <row r="70" spans="15:28" x14ac:dyDescent="0.25">
      <c r="O70" s="139" t="s">
        <v>115</v>
      </c>
      <c r="P70" s="138">
        <v>18</v>
      </c>
      <c r="Q70" s="135">
        <f>SUMPRODUCT(T70:T72,U70:U72)+SUMPRODUCT(X70:X72,Y70:Y72)</f>
        <v>18</v>
      </c>
      <c r="R70" s="17"/>
      <c r="S70" s="70" t="s">
        <v>232</v>
      </c>
      <c r="T70" s="126">
        <v>4</v>
      </c>
      <c r="U70" s="45">
        <v>1</v>
      </c>
      <c r="V70" s="96"/>
      <c r="W70" s="86" t="s">
        <v>126</v>
      </c>
      <c r="X70" s="112">
        <v>7</v>
      </c>
      <c r="Y70" s="45">
        <v>1</v>
      </c>
    </row>
    <row r="71" spans="15:28" x14ac:dyDescent="0.25">
      <c r="O71" s="139"/>
      <c r="P71" s="138"/>
      <c r="Q71" s="135"/>
      <c r="R71" s="17"/>
      <c r="S71" s="108" t="s">
        <v>183</v>
      </c>
      <c r="T71" s="128">
        <v>8</v>
      </c>
      <c r="U71" s="45">
        <v>0</v>
      </c>
      <c r="V71" s="96"/>
      <c r="W71" s="86" t="s">
        <v>35</v>
      </c>
      <c r="X71" s="112">
        <v>7</v>
      </c>
      <c r="Y71" s="45">
        <v>1</v>
      </c>
    </row>
    <row r="72" spans="15:28" x14ac:dyDescent="0.25">
      <c r="O72" s="139"/>
      <c r="P72" s="138"/>
      <c r="Q72" s="135"/>
      <c r="R72" s="17"/>
      <c r="S72" s="108"/>
      <c r="T72" s="128"/>
      <c r="U72" s="45"/>
      <c r="V72" s="96"/>
      <c r="W72" s="108" t="s">
        <v>226</v>
      </c>
      <c r="X72" s="128">
        <v>6</v>
      </c>
      <c r="Y72" s="45">
        <v>0</v>
      </c>
      <c r="AA72" s="92"/>
      <c r="AB72" s="92"/>
    </row>
    <row r="73" spans="15:28" x14ac:dyDescent="0.25">
      <c r="P73" s="36"/>
      <c r="Q73" s="17"/>
      <c r="U73" s="17"/>
      <c r="Y73" s="17"/>
    </row>
    <row r="74" spans="15:28" x14ac:dyDescent="0.25">
      <c r="O74" s="135" t="s">
        <v>116</v>
      </c>
      <c r="P74" s="138">
        <v>6</v>
      </c>
      <c r="Q74" s="135">
        <f>SUMPRODUCT(T74:T76,U74:U76)+SUMPRODUCT(X74:X76,Y74:Y76)</f>
        <v>9</v>
      </c>
      <c r="R74" s="17"/>
      <c r="S74" s="70" t="s">
        <v>232</v>
      </c>
      <c r="T74" s="126">
        <v>1</v>
      </c>
      <c r="U74" s="45">
        <v>1</v>
      </c>
      <c r="V74" s="17"/>
      <c r="W74" s="13" t="s">
        <v>117</v>
      </c>
      <c r="X74" s="127">
        <v>4</v>
      </c>
      <c r="Y74" s="45">
        <v>0</v>
      </c>
    </row>
    <row r="75" spans="15:28" x14ac:dyDescent="0.25">
      <c r="O75" s="135"/>
      <c r="P75" s="138"/>
      <c r="Q75" s="135"/>
      <c r="R75" s="17"/>
      <c r="S75" s="69" t="s">
        <v>210</v>
      </c>
      <c r="T75" s="85">
        <v>4</v>
      </c>
      <c r="U75" s="45">
        <v>1</v>
      </c>
      <c r="V75" s="17"/>
      <c r="W75" s="69" t="s">
        <v>211</v>
      </c>
      <c r="X75" s="85">
        <v>4</v>
      </c>
      <c r="Y75" s="45">
        <v>1</v>
      </c>
    </row>
    <row r="76" spans="15:28" x14ac:dyDescent="0.25">
      <c r="O76" s="135"/>
      <c r="P76" s="138"/>
      <c r="Q76" s="135"/>
      <c r="R76" s="17"/>
      <c r="S76" s="13" t="s">
        <v>48</v>
      </c>
      <c r="T76" s="127">
        <v>7</v>
      </c>
      <c r="U76" s="45">
        <v>0</v>
      </c>
      <c r="V76" s="17"/>
      <c r="W76" s="82" t="s">
        <v>223</v>
      </c>
      <c r="X76" s="125">
        <v>1</v>
      </c>
      <c r="Y76" s="45">
        <v>0</v>
      </c>
      <c r="AA76" s="92"/>
      <c r="AB76" s="92"/>
    </row>
    <row r="77" spans="15:28" x14ac:dyDescent="0.25">
      <c r="P77" s="36"/>
    </row>
    <row r="78" spans="15:28" x14ac:dyDescent="0.25">
      <c r="O78" s="45" t="s">
        <v>118</v>
      </c>
      <c r="P78" s="40">
        <v>450</v>
      </c>
      <c r="Q78" s="21">
        <f>SUM(Q5:Q76)</f>
        <v>450</v>
      </c>
      <c r="S78" s="6" t="s">
        <v>224</v>
      </c>
    </row>
    <row r="79" spans="15:28" x14ac:dyDescent="0.25">
      <c r="S79" s="6" t="s">
        <v>225</v>
      </c>
    </row>
    <row r="80" spans="15:28" x14ac:dyDescent="0.25">
      <c r="S80" s="6" t="s">
        <v>227</v>
      </c>
    </row>
    <row r="82" spans="16:20" x14ac:dyDescent="0.25">
      <c r="P82" s="18"/>
      <c r="Q82" s="11"/>
    </row>
    <row r="83" spans="16:20" x14ac:dyDescent="0.25">
      <c r="P83" s="18"/>
      <c r="Q83" s="11"/>
    </row>
    <row r="84" spans="16:20" x14ac:dyDescent="0.25">
      <c r="P84" s="18"/>
      <c r="Q84" s="11"/>
    </row>
    <row r="87" spans="16:20" x14ac:dyDescent="0.25">
      <c r="R87" s="22"/>
      <c r="S87" s="23"/>
      <c r="T87" s="10"/>
    </row>
    <row r="88" spans="16:20" x14ac:dyDescent="0.25">
      <c r="R88" s="22"/>
      <c r="S88" s="23"/>
      <c r="T88" s="10"/>
    </row>
    <row r="89" spans="16:20" x14ac:dyDescent="0.25">
      <c r="R89" s="22"/>
      <c r="S89" s="23"/>
      <c r="T89" s="10"/>
    </row>
  </sheetData>
  <mergeCells count="82">
    <mergeCell ref="H17:H22"/>
    <mergeCell ref="O74:O76"/>
    <mergeCell ref="O50:O51"/>
    <mergeCell ref="F43:G43"/>
    <mergeCell ref="O44:O48"/>
    <mergeCell ref="M32:M38"/>
    <mergeCell ref="O25:O27"/>
    <mergeCell ref="M24:M30"/>
    <mergeCell ref="O32:O34"/>
    <mergeCell ref="O18:O20"/>
    <mergeCell ref="O36:O37"/>
    <mergeCell ref="F44:G47"/>
    <mergeCell ref="P74:P76"/>
    <mergeCell ref="Q74:Q76"/>
    <mergeCell ref="O65:O68"/>
    <mergeCell ref="P65:P68"/>
    <mergeCell ref="Q65:Q68"/>
    <mergeCell ref="P50:P51"/>
    <mergeCell ref="Q50:Q51"/>
    <mergeCell ref="O53:O55"/>
    <mergeCell ref="P53:P55"/>
    <mergeCell ref="Q53:Q55"/>
    <mergeCell ref="P44:P48"/>
    <mergeCell ref="Q44:Q48"/>
    <mergeCell ref="O39:O42"/>
    <mergeCell ref="P39:P42"/>
    <mergeCell ref="Q39:Q42"/>
    <mergeCell ref="B40:D40"/>
    <mergeCell ref="F40:G40"/>
    <mergeCell ref="B41:D41"/>
    <mergeCell ref="F41:G41"/>
    <mergeCell ref="F42:G42"/>
    <mergeCell ref="B32:B38"/>
    <mergeCell ref="C32:C38"/>
    <mergeCell ref="E32:E38"/>
    <mergeCell ref="H32:H38"/>
    <mergeCell ref="J32:J38"/>
    <mergeCell ref="P36:P37"/>
    <mergeCell ref="Q36:Q37"/>
    <mergeCell ref="P25:P27"/>
    <mergeCell ref="Q25:Q27"/>
    <mergeCell ref="O29:O30"/>
    <mergeCell ref="P29:P30"/>
    <mergeCell ref="Q29:Q30"/>
    <mergeCell ref="M11:M15"/>
    <mergeCell ref="O12:O16"/>
    <mergeCell ref="P12:P16"/>
    <mergeCell ref="Q12:Q16"/>
    <mergeCell ref="M17:M22"/>
    <mergeCell ref="B11:B15"/>
    <mergeCell ref="C11:C15"/>
    <mergeCell ref="E11:E15"/>
    <mergeCell ref="H11:H15"/>
    <mergeCell ref="J11:J15"/>
    <mergeCell ref="B1:M1"/>
    <mergeCell ref="S2:U2"/>
    <mergeCell ref="W2:Y2"/>
    <mergeCell ref="B5:B9"/>
    <mergeCell ref="C5:C9"/>
    <mergeCell ref="E5:E9"/>
    <mergeCell ref="H5:H9"/>
    <mergeCell ref="J5:J9"/>
    <mergeCell ref="M5:M9"/>
    <mergeCell ref="O5:O10"/>
    <mergeCell ref="P5:P10"/>
    <mergeCell ref="Q5:Q10"/>
    <mergeCell ref="B17:B22"/>
    <mergeCell ref="C17:C22"/>
    <mergeCell ref="O70:O72"/>
    <mergeCell ref="P70:P72"/>
    <mergeCell ref="Q70:Q72"/>
    <mergeCell ref="P18:P20"/>
    <mergeCell ref="Q18:Q20"/>
    <mergeCell ref="J17:J22"/>
    <mergeCell ref="E17:E22"/>
    <mergeCell ref="B24:B30"/>
    <mergeCell ref="C24:C30"/>
    <mergeCell ref="E24:E30"/>
    <mergeCell ref="H24:H30"/>
    <mergeCell ref="J24:J30"/>
    <mergeCell ref="P32:P34"/>
    <mergeCell ref="Q32:Q34"/>
  </mergeCells>
  <conditionalFormatting sqref="Q5">
    <cfRule type="cellIs" dxfId="18" priority="100" operator="lessThan">
      <formula>$P$5</formula>
    </cfRule>
  </conditionalFormatting>
  <conditionalFormatting sqref="Q12:Q16">
    <cfRule type="cellIs" dxfId="17" priority="101" operator="lessThan">
      <formula>$P$12</formula>
    </cfRule>
  </conditionalFormatting>
  <conditionalFormatting sqref="Q18">
    <cfRule type="cellIs" dxfId="16" priority="102" operator="lessThan">
      <formula>$P$18</formula>
    </cfRule>
  </conditionalFormatting>
  <conditionalFormatting sqref="Q23">
    <cfRule type="cellIs" dxfId="15" priority="103" operator="lessThan">
      <formula>$P$23</formula>
    </cfRule>
  </conditionalFormatting>
  <conditionalFormatting sqref="Q25:Q27">
    <cfRule type="cellIs" dxfId="14" priority="104" operator="lessThan">
      <formula>$P$25</formula>
    </cfRule>
  </conditionalFormatting>
  <conditionalFormatting sqref="Q29:Q30">
    <cfRule type="cellIs" dxfId="13" priority="105" operator="lessThan">
      <formula>$P$29</formula>
    </cfRule>
  </conditionalFormatting>
  <conditionalFormatting sqref="Q32">
    <cfRule type="cellIs" dxfId="12" priority="106" operator="lessThan">
      <formula>$P$32</formula>
    </cfRule>
  </conditionalFormatting>
  <conditionalFormatting sqref="Q36">
    <cfRule type="cellIs" dxfId="11" priority="107" operator="lessThan">
      <formula>$P$36</formula>
    </cfRule>
  </conditionalFormatting>
  <conditionalFormatting sqref="Q39">
    <cfRule type="cellIs" dxfId="10" priority="136" operator="lessThan">
      <formula>$P$39</formula>
    </cfRule>
  </conditionalFormatting>
  <conditionalFormatting sqref="Q44">
    <cfRule type="cellIs" dxfId="9" priority="108" operator="lessThan">
      <formula>$P$44</formula>
    </cfRule>
  </conditionalFormatting>
  <conditionalFormatting sqref="Q50">
    <cfRule type="cellIs" dxfId="8" priority="109" operator="lessThan">
      <formula>$P$50</formula>
    </cfRule>
  </conditionalFormatting>
  <conditionalFormatting sqref="Q53">
    <cfRule type="cellIs" dxfId="7" priority="110" operator="lessThan">
      <formula>$P$53</formula>
    </cfRule>
  </conditionalFormatting>
  <conditionalFormatting sqref="Q57">
    <cfRule type="cellIs" dxfId="6" priority="111" operator="lessThan">
      <formula>$P$57</formula>
    </cfRule>
  </conditionalFormatting>
  <conditionalFormatting sqref="Q59">
    <cfRule type="cellIs" dxfId="5" priority="112" operator="lessThan">
      <formula>$P$59</formula>
    </cfRule>
  </conditionalFormatting>
  <conditionalFormatting sqref="Q61">
    <cfRule type="cellIs" dxfId="4" priority="113" operator="lessThan">
      <formula>$P$61</formula>
    </cfRule>
  </conditionalFormatting>
  <conditionalFormatting sqref="Q63">
    <cfRule type="cellIs" dxfId="3" priority="114" operator="lessThan">
      <formula>$P$63</formula>
    </cfRule>
  </conditionalFormatting>
  <conditionalFormatting sqref="Q65">
    <cfRule type="cellIs" dxfId="2" priority="115" operator="lessThan">
      <formula>$P$65</formula>
    </cfRule>
  </conditionalFormatting>
  <conditionalFormatting sqref="Q74:Q75">
    <cfRule type="cellIs" dxfId="1" priority="59" operator="lessThan">
      <formula>$P$72</formula>
    </cfRule>
  </conditionalFormatting>
  <conditionalFormatting sqref="Q78">
    <cfRule type="cellIs" dxfId="0" priority="118" operator="lessThan">
      <formula>$P$78</formula>
    </cfRule>
  </conditionalFormatting>
  <conditionalFormatting sqref="U5:U76">
    <cfRule type="iconSet" priority="40">
      <iconSet iconSet="3Symbols2">
        <cfvo type="percent" val="0"/>
        <cfvo type="percent" val="33"/>
        <cfvo type="percent" val="67"/>
      </iconSet>
    </cfRule>
  </conditionalFormatting>
  <conditionalFormatting sqref="U12:U16">
    <cfRule type="iconSet" priority="37">
      <iconSet iconSet="3Symbols2">
        <cfvo type="percent" val="0"/>
        <cfvo type="percent" val="33"/>
        <cfvo type="percent" val="67"/>
      </iconSet>
    </cfRule>
  </conditionalFormatting>
  <conditionalFormatting sqref="U23">
    <cfRule type="iconSet" priority="36">
      <iconSet iconSet="3Symbols2">
        <cfvo type="percent" val="0"/>
        <cfvo type="percent" val="33"/>
        <cfvo type="percent" val="67"/>
      </iconSet>
    </cfRule>
  </conditionalFormatting>
  <conditionalFormatting sqref="U25:U27">
    <cfRule type="iconSet" priority="35">
      <iconSet iconSet="3Symbols2">
        <cfvo type="percent" val="0"/>
        <cfvo type="percent" val="33"/>
        <cfvo type="percent" val="67"/>
      </iconSet>
    </cfRule>
  </conditionalFormatting>
  <conditionalFormatting sqref="U29">
    <cfRule type="iconSet" priority="34">
      <iconSet iconSet="3Symbols2">
        <cfvo type="percent" val="0"/>
        <cfvo type="percent" val="33"/>
        <cfvo type="percent" val="67"/>
      </iconSet>
    </cfRule>
  </conditionalFormatting>
  <conditionalFormatting sqref="U32:U34">
    <cfRule type="iconSet" priority="27">
      <iconSet iconSet="3Symbols2">
        <cfvo type="percent" val="0"/>
        <cfvo type="percent" val="33"/>
        <cfvo type="percent" val="67"/>
      </iconSet>
    </cfRule>
  </conditionalFormatting>
  <conditionalFormatting sqref="U36:U37">
    <cfRule type="iconSet" priority="26">
      <iconSet iconSet="3Symbols2">
        <cfvo type="percent" val="0"/>
        <cfvo type="percent" val="33"/>
        <cfvo type="percent" val="67"/>
      </iconSet>
    </cfRule>
    <cfRule type="iconSet" priority="25">
      <iconSet iconSet="3Symbols2">
        <cfvo type="percent" val="0"/>
        <cfvo type="percent" val="33"/>
        <cfvo type="percent" val="67"/>
      </iconSet>
    </cfRule>
  </conditionalFormatting>
  <conditionalFormatting sqref="U39:U42">
    <cfRule type="iconSet" priority="20">
      <iconSet iconSet="3Symbols2">
        <cfvo type="percent" val="0"/>
        <cfvo type="percent" val="33"/>
        <cfvo type="percent" val="67"/>
      </iconSet>
    </cfRule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U44:U48">
    <cfRule type="iconSet" priority="19">
      <iconSet iconSet="3Symbols2">
        <cfvo type="percent" val="0"/>
        <cfvo type="percent" val="33"/>
        <cfvo type="percent" val="67"/>
      </iconSet>
    </cfRule>
    <cfRule type="iconSet" priority="18">
      <iconSet iconSet="3Symbols2">
        <cfvo type="percent" val="0"/>
        <cfvo type="percent" val="33"/>
        <cfvo type="percent" val="67"/>
      </iconSet>
    </cfRule>
  </conditionalFormatting>
  <conditionalFormatting sqref="U51:U55 U11 U17:U49">
    <cfRule type="iconSet" priority="138">
      <iconSet iconSet="3Symbols2">
        <cfvo type="percent" val="0"/>
        <cfvo type="percent" val="33"/>
        <cfvo type="percent" val="67"/>
      </iconSet>
    </cfRule>
  </conditionalFormatting>
  <conditionalFormatting sqref="U51:U56">
    <cfRule type="iconSet" priority="147">
      <iconSet iconSet="3Symbols2">
        <cfvo type="percent" val="0"/>
        <cfvo type="percent" val="33"/>
        <cfvo type="percent" val="67"/>
      </iconSet>
    </cfRule>
  </conditionalFormatting>
  <conditionalFormatting sqref="U57">
    <cfRule type="iconSet" priority="132">
      <iconSet iconSet="3Symbols2">
        <cfvo type="percent" val="0"/>
        <cfvo type="percent" val="33"/>
        <cfvo type="percent" val="67"/>
      </iconSet>
    </cfRule>
    <cfRule type="iconSet" priority="131">
      <iconSet iconSet="3Symbols2">
        <cfvo type="percent" val="0"/>
        <cfvo type="percent" val="33"/>
        <cfvo type="percent" val="67"/>
      </iconSet>
    </cfRule>
  </conditionalFormatting>
  <conditionalFormatting sqref="U58 U51:U56 U11 U62:U66 U68:U69 U73 U17:U49">
    <cfRule type="iconSet" priority="133">
      <iconSet iconSet="3Symbols2">
        <cfvo type="percent" val="0"/>
        <cfvo type="percent" val="33"/>
        <cfvo type="percent" val="67"/>
      </iconSet>
    </cfRule>
  </conditionalFormatting>
  <conditionalFormatting sqref="U59:U60">
    <cfRule type="iconSet" priority="51">
      <iconSet iconSet="3Symbols2">
        <cfvo type="percent" val="0"/>
        <cfvo type="percent" val="33"/>
        <cfvo type="percent" val="67"/>
      </iconSet>
    </cfRule>
    <cfRule type="iconSet" priority="50">
      <iconSet iconSet="3Symbols2">
        <cfvo type="percent" val="0"/>
        <cfvo type="percent" val="33"/>
        <cfvo type="percent" val="67"/>
      </iconSet>
    </cfRule>
  </conditionalFormatting>
  <conditionalFormatting sqref="U65:U66">
    <cfRule type="iconSet" priority="99">
      <iconSet iconSet="3Symbols2">
        <cfvo type="percent" val="0"/>
        <cfvo type="percent" val="33"/>
        <cfvo type="percent" val="67"/>
      </iconSet>
    </cfRule>
  </conditionalFormatting>
  <conditionalFormatting sqref="U66 U53:U56 U58 U62:U63">
    <cfRule type="iconSet" priority="98">
      <iconSet iconSet="3Symbols2">
        <cfvo type="percent" val="0"/>
        <cfvo type="percent" val="33"/>
        <cfvo type="percent" val="67"/>
      </iconSet>
    </cfRule>
  </conditionalFormatting>
  <conditionalFormatting sqref="U67">
    <cfRule type="iconSet" priority="53">
      <iconSet iconSet="3Symbols2">
        <cfvo type="percent" val="0"/>
        <cfvo type="percent" val="33"/>
        <cfvo type="percent" val="67"/>
      </iconSet>
    </cfRule>
    <cfRule type="iconSet" priority="52">
      <iconSet iconSet="3Symbols2">
        <cfvo type="percent" val="0"/>
        <cfvo type="percent" val="33"/>
        <cfvo type="percent" val="67"/>
      </iconSet>
    </cfRule>
    <cfRule type="iconSet" priority="54">
      <iconSet iconSet="3Symbols2">
        <cfvo type="percent" val="0"/>
        <cfvo type="percent" val="33"/>
        <cfvo type="percent" val="67"/>
      </iconSet>
    </cfRule>
  </conditionalFormatting>
  <conditionalFormatting sqref="U70:U72">
    <cfRule type="iconSet" priority="44">
      <iconSet iconSet="3Symbols2">
        <cfvo type="percent" val="0"/>
        <cfvo type="percent" val="33"/>
        <cfvo type="percent" val="67"/>
      </iconSet>
    </cfRule>
  </conditionalFormatting>
  <conditionalFormatting sqref="U74">
    <cfRule type="iconSet" priority="42">
      <iconSet iconSet="3Symbols2">
        <cfvo type="percent" val="0"/>
        <cfvo type="percent" val="33"/>
        <cfvo type="percent" val="67"/>
      </iconSet>
    </cfRule>
  </conditionalFormatting>
  <conditionalFormatting sqref="U75:U76">
    <cfRule type="iconSet" priority="62">
      <iconSet iconSet="3Symbols2">
        <cfvo type="percent" val="0"/>
        <cfvo type="percent" val="33"/>
        <cfvo type="percent" val="67"/>
      </iconSet>
    </cfRule>
  </conditionalFormatting>
  <conditionalFormatting sqref="U18:V18 V12:V15">
    <cfRule type="iconSet" priority="85">
      <iconSet iconSet="3Symbols2">
        <cfvo type="percent" val="0"/>
        <cfvo type="percent" val="33"/>
        <cfvo type="percent" val="67"/>
      </iconSet>
    </cfRule>
  </conditionalFormatting>
  <conditionalFormatting sqref="U23:V23">
    <cfRule type="iconSet" priority="86">
      <iconSet iconSet="3Symbols2">
        <cfvo type="percent" val="0"/>
        <cfvo type="percent" val="33"/>
        <cfvo type="percent" val="67"/>
      </iconSet>
    </cfRule>
  </conditionalFormatting>
  <conditionalFormatting sqref="U25:V27">
    <cfRule type="iconSet" priority="88">
      <iconSet iconSet="3Symbols2">
        <cfvo type="percent" val="0"/>
        <cfvo type="percent" val="33"/>
        <cfvo type="percent" val="67"/>
      </iconSet>
    </cfRule>
  </conditionalFormatting>
  <conditionalFormatting sqref="U29:V29">
    <cfRule type="iconSet" priority="90">
      <iconSet iconSet="3Symbols2">
        <cfvo type="percent" val="0"/>
        <cfvo type="percent" val="33"/>
        <cfvo type="percent" val="67"/>
      </iconSet>
    </cfRule>
  </conditionalFormatting>
  <conditionalFormatting sqref="U32:V32 U33:U34">
    <cfRule type="iconSet" priority="94">
      <iconSet iconSet="3Symbols2">
        <cfvo type="percent" val="0"/>
        <cfvo type="percent" val="33"/>
        <cfvo type="percent" val="67"/>
      </iconSet>
    </cfRule>
  </conditionalFormatting>
  <conditionalFormatting sqref="V5:V7">
    <cfRule type="iconSet" priority="83">
      <iconSet iconSet="3Symbols2">
        <cfvo type="percent" val="0"/>
        <cfvo type="percent" val="33"/>
        <cfvo type="percent" val="67"/>
      </iconSet>
    </cfRule>
  </conditionalFormatting>
  <conditionalFormatting sqref="V5:V8 U11:V11 V12:V16 U17:V27 U29:V33 U32:U34">
    <cfRule type="iconSet" priority="95">
      <iconSet iconSet="3Symbols2">
        <cfvo type="percent" val="0"/>
        <cfvo type="percent" val="33"/>
        <cfvo type="percent" val="67"/>
      </iconSet>
    </cfRule>
  </conditionalFormatting>
  <conditionalFormatting sqref="V8">
    <cfRule type="iconSet" priority="153">
      <iconSet iconSet="3Symbols2">
        <cfvo type="percent" val="0"/>
        <cfvo type="percent" val="33"/>
        <cfvo type="percent" val="67"/>
      </iconSet>
    </cfRule>
  </conditionalFormatting>
  <conditionalFormatting sqref="V9">
    <cfRule type="iconSet" priority="81">
      <iconSet iconSet="3Symbols2">
        <cfvo type="percent" val="0"/>
        <cfvo type="percent" val="33"/>
        <cfvo type="percent" val="67"/>
      </iconSet>
    </cfRule>
    <cfRule type="iconSet" priority="82">
      <iconSet iconSet="3Symbols2">
        <cfvo type="percent" val="0"/>
        <cfvo type="percent" val="33"/>
        <cfvo type="percent" val="67"/>
      </iconSet>
    </cfRule>
  </conditionalFormatting>
  <conditionalFormatting sqref="V10">
    <cfRule type="iconSet" priority="80">
      <iconSet iconSet="3Symbols2">
        <cfvo type="percent" val="0"/>
        <cfvo type="percent" val="33"/>
        <cfvo type="percent" val="67"/>
      </iconSet>
    </cfRule>
    <cfRule type="iconSet" priority="79">
      <iconSet iconSet="3Symbols2">
        <cfvo type="percent" val="0"/>
        <cfvo type="percent" val="33"/>
        <cfvo type="percent" val="67"/>
      </iconSet>
    </cfRule>
  </conditionalFormatting>
  <conditionalFormatting sqref="V33">
    <cfRule type="iconSet" priority="92">
      <iconSet iconSet="3Symbols2">
        <cfvo type="percent" val="0"/>
        <cfvo type="percent" val="33"/>
        <cfvo type="percent" val="67"/>
      </iconSet>
    </cfRule>
  </conditionalFormatting>
  <conditionalFormatting sqref="V36">
    <cfRule type="iconSet" priority="96">
      <iconSet iconSet="3Symbols2">
        <cfvo type="percent" val="0"/>
        <cfvo type="percent" val="33"/>
        <cfvo type="percent" val="67"/>
      </iconSet>
    </cfRule>
    <cfRule type="iconSet" priority="97">
      <iconSet iconSet="3Symbols2">
        <cfvo type="percent" val="0"/>
        <cfvo type="percent" val="33"/>
        <cfvo type="percent" val="67"/>
      </iconSet>
    </cfRule>
  </conditionalFormatting>
  <conditionalFormatting sqref="Y5:Y41 Y43:Y76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Y42">
    <cfRule type="iconSet" priority="1">
      <iconSet iconSet="3Symbols2">
        <cfvo type="percent" val="0"/>
        <cfvo type="num" val="0" gte="0"/>
        <cfvo type="num" val="1"/>
      </iconSet>
    </cfRule>
  </conditionalFormatting>
  <conditionalFormatting sqref="AA47">
    <cfRule type="iconSet" priority="3">
      <iconSet iconSet="3Symbols2">
        <cfvo type="percent" val="0"/>
        <cfvo type="percent" val="33"/>
        <cfvo type="percent" val="67"/>
      </iconSet>
    </cfRule>
  </conditionalFormatting>
  <pageMargins left="0.25" right="0.25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Construcción</vt:lpstr>
      <vt:lpstr>Estructuras</vt:lpstr>
      <vt:lpstr>Hidráulico-Ambiental</vt:lpstr>
      <vt:lpstr>Transporte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backup</dc:creator>
  <dc:description/>
  <cp:lastModifiedBy>Sebastián Solari</cp:lastModifiedBy>
  <cp:revision>4</cp:revision>
  <cp:lastPrinted>2020-03-04T19:19:29Z</cp:lastPrinted>
  <dcterms:created xsi:type="dcterms:W3CDTF">2018-09-13T20:03:25Z</dcterms:created>
  <dcterms:modified xsi:type="dcterms:W3CDTF">2025-03-07T11:22:00Z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