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imenez\Desktop\Personal\GHS\Diseño Hidrologico\Clases\1-Acuífero Confinado_P\Subir\"/>
    </mc:Choice>
  </mc:AlternateContent>
  <xr:revisionPtr revIDLastSave="0" documentId="8_{73ABCA56-0FE5-4D66-8B52-16E8DF132147}" xr6:coauthVersionLast="45" xr6:coauthVersionMax="45" xr10:uidLastSave="{00000000-0000-0000-0000-000000000000}"/>
  <bookViews>
    <workbookView xWindow="-120" yWindow="-120" windowWidth="20730" windowHeight="11160" xr2:uid="{D8182BED-611B-47B1-A5D9-F67BB05C616D}"/>
  </bookViews>
  <sheets>
    <sheet name="Theis" sheetId="1" r:id="rId1"/>
    <sheet name="Hantush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5" i="1" l="1"/>
  <c r="B105" i="1" s="1"/>
  <c r="A104" i="1"/>
  <c r="B104" i="1" s="1"/>
  <c r="A103" i="1"/>
  <c r="B103" i="1" s="1"/>
  <c r="A102" i="1"/>
  <c r="B102" i="1" s="1"/>
  <c r="A101" i="1"/>
  <c r="B101" i="1" s="1"/>
  <c r="A100" i="1"/>
  <c r="B100" i="1" s="1"/>
  <c r="A99" i="1"/>
  <c r="B99" i="1" s="1"/>
  <c r="A98" i="1"/>
  <c r="B98" i="1" s="1"/>
  <c r="A97" i="1"/>
  <c r="B97" i="1" s="1"/>
  <c r="A96" i="1"/>
  <c r="B96" i="1" s="1"/>
  <c r="A95" i="1"/>
  <c r="B95" i="1" s="1"/>
  <c r="A94" i="1"/>
  <c r="B94" i="1" s="1"/>
  <c r="A93" i="1"/>
  <c r="B93" i="1" s="1"/>
  <c r="A92" i="1"/>
  <c r="B92" i="1" s="1"/>
  <c r="A91" i="1"/>
  <c r="B91" i="1" s="1"/>
  <c r="A90" i="1"/>
  <c r="B90" i="1" s="1"/>
  <c r="A89" i="1"/>
  <c r="B89" i="1" s="1"/>
  <c r="A88" i="1"/>
  <c r="B88" i="1" s="1"/>
  <c r="A87" i="1"/>
  <c r="B87" i="1" s="1"/>
  <c r="A86" i="1"/>
  <c r="B86" i="1" s="1"/>
  <c r="A85" i="1"/>
  <c r="B85" i="1" s="1"/>
  <c r="A84" i="1"/>
  <c r="B84" i="1" s="1"/>
  <c r="A83" i="1"/>
  <c r="B83" i="1" s="1"/>
  <c r="A82" i="1"/>
  <c r="B82" i="1" s="1"/>
  <c r="A81" i="1"/>
  <c r="B81" i="1" s="1"/>
  <c r="A80" i="1"/>
  <c r="B80" i="1" s="1"/>
  <c r="A79" i="1"/>
  <c r="B79" i="1" s="1"/>
  <c r="A78" i="1"/>
  <c r="B78" i="1" s="1"/>
  <c r="A77" i="1"/>
  <c r="B77" i="1" s="1"/>
  <c r="A76" i="1"/>
  <c r="B76" i="1" s="1"/>
  <c r="A75" i="1"/>
  <c r="B75" i="1" s="1"/>
  <c r="A74" i="1"/>
  <c r="B74" i="1" s="1"/>
  <c r="A73" i="1"/>
  <c r="B73" i="1" s="1"/>
  <c r="A72" i="1"/>
  <c r="B72" i="1" s="1"/>
  <c r="A71" i="1"/>
  <c r="B71" i="1" s="1"/>
  <c r="A70" i="1"/>
  <c r="B70" i="1" s="1"/>
  <c r="A69" i="1"/>
  <c r="B69" i="1" s="1"/>
  <c r="A68" i="1"/>
  <c r="B68" i="1" s="1"/>
  <c r="A67" i="1"/>
  <c r="B67" i="1" s="1"/>
  <c r="A66" i="1"/>
  <c r="B66" i="1" s="1"/>
  <c r="A65" i="1"/>
  <c r="B65" i="1" s="1"/>
  <c r="A64" i="1"/>
  <c r="B64" i="1" s="1"/>
  <c r="A63" i="1"/>
  <c r="B63" i="1" s="1"/>
  <c r="A62" i="1"/>
  <c r="B62" i="1" s="1"/>
  <c r="A61" i="1"/>
  <c r="B61" i="1" s="1"/>
  <c r="A60" i="1"/>
  <c r="B60" i="1" s="1"/>
  <c r="A59" i="1"/>
  <c r="B59" i="1" s="1"/>
  <c r="A58" i="1"/>
  <c r="B58" i="1" s="1"/>
  <c r="A57" i="1"/>
  <c r="B57" i="1" s="1"/>
  <c r="A56" i="1"/>
  <c r="B56" i="1" s="1"/>
  <c r="A55" i="1"/>
  <c r="B55" i="1" s="1"/>
  <c r="A54" i="1"/>
  <c r="B54" i="1" s="1"/>
  <c r="A53" i="1"/>
  <c r="B53" i="1" s="1"/>
  <c r="A52" i="1"/>
  <c r="B52" i="1" s="1"/>
  <c r="A51" i="1"/>
  <c r="B51" i="1" s="1"/>
  <c r="A50" i="1"/>
  <c r="B50" i="1" s="1"/>
  <c r="A49" i="1"/>
  <c r="B49" i="1" s="1"/>
  <c r="A48" i="1"/>
  <c r="B48" i="1" s="1"/>
  <c r="A47" i="1"/>
  <c r="B47" i="1" s="1"/>
  <c r="A46" i="1"/>
  <c r="B46" i="1" s="1"/>
  <c r="A45" i="1"/>
  <c r="B45" i="1" s="1"/>
  <c r="A44" i="1"/>
  <c r="B44" i="1" s="1"/>
  <c r="A43" i="1"/>
  <c r="B43" i="1" s="1"/>
  <c r="A42" i="1"/>
  <c r="B42" i="1" s="1"/>
  <c r="A41" i="1"/>
  <c r="B41" i="1" s="1"/>
  <c r="A40" i="1"/>
  <c r="B40" i="1" s="1"/>
  <c r="A39" i="1"/>
  <c r="B39" i="1" s="1"/>
  <c r="A38" i="1"/>
  <c r="B38" i="1" s="1"/>
  <c r="A37" i="1"/>
  <c r="B37" i="1" s="1"/>
  <c r="A36" i="1"/>
  <c r="B35" i="1" s="1"/>
  <c r="A35" i="1"/>
  <c r="B34" i="1" s="1"/>
  <c r="A34" i="1"/>
  <c r="B33" i="1" s="1"/>
  <c r="A33" i="1"/>
  <c r="B32" i="1" s="1"/>
  <c r="A32" i="1"/>
  <c r="B31" i="1" s="1"/>
  <c r="A31" i="1"/>
  <c r="B30" i="1" s="1"/>
  <c r="A30" i="1"/>
  <c r="B29" i="1" s="1"/>
  <c r="A29" i="1"/>
  <c r="B28" i="1" s="1"/>
  <c r="A28" i="1"/>
  <c r="B27" i="1" s="1"/>
  <c r="A27" i="1"/>
  <c r="B26" i="1" s="1"/>
  <c r="A26" i="1"/>
  <c r="B25" i="1" s="1"/>
  <c r="A25" i="1"/>
  <c r="A24" i="1"/>
  <c r="B24" i="1" s="1"/>
  <c r="A23" i="1"/>
  <c r="B23" i="1" s="1"/>
  <c r="A22" i="1"/>
  <c r="B22" i="1" s="1"/>
  <c r="A21" i="1"/>
  <c r="B21" i="1" s="1"/>
  <c r="A20" i="1"/>
  <c r="B20" i="1" s="1"/>
  <c r="A19" i="1"/>
  <c r="B19" i="1" s="1"/>
  <c r="A18" i="1"/>
  <c r="B18" i="1" s="1"/>
  <c r="A17" i="1"/>
  <c r="B17" i="1" s="1"/>
  <c r="A16" i="1"/>
  <c r="B16" i="1" s="1"/>
  <c r="A15" i="1"/>
  <c r="B15" i="1" s="1"/>
  <c r="A14" i="1"/>
  <c r="B14" i="1" s="1"/>
  <c r="A13" i="1"/>
  <c r="B13" i="1" s="1"/>
  <c r="A12" i="1"/>
  <c r="B12" i="1" s="1"/>
  <c r="A11" i="1"/>
  <c r="B11" i="1" s="1"/>
  <c r="B36" i="1" l="1"/>
</calcChain>
</file>

<file path=xl/sharedStrings.xml><?xml version="1.0" encoding="utf-8"?>
<sst xmlns="http://schemas.openxmlformats.org/spreadsheetml/2006/main" count="11" uniqueCount="11">
  <si>
    <t>Curva de Theis</t>
  </si>
  <si>
    <t>u</t>
  </si>
  <si>
    <t>1/u</t>
  </si>
  <si>
    <t>log(1/u)</t>
  </si>
  <si>
    <t>W(u)</t>
  </si>
  <si>
    <t>Hantush</t>
  </si>
  <si>
    <t>u\r/b</t>
  </si>
  <si>
    <t>Nosotros utilizamos u&lt;0.03 para Aproximación de Jacob</t>
  </si>
  <si>
    <t>Nota:</t>
  </si>
  <si>
    <t>Con esta información se puede construir la curva de Theis</t>
  </si>
  <si>
    <t>Con esta información se puede construir la curva de Hantush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</si>
</sst>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"/>
  </numFmts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171032</xdr:colOff>
      <xdr:row>6</xdr:row>
      <xdr:rowOff>140337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DE8A354-1165-46E7-8F40-CAA23F8C3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6675"/>
          <a:ext cx="2695157" cy="12928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595890</xdr:colOff>
      <xdr:row>7</xdr:row>
      <xdr:rowOff>22680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EB49398-2868-4F8A-82DD-C376EF1CFA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81890" cy="1432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59066-A5F5-48C2-A7DE-13845CC7C332}">
  <dimension ref="A1:E105"/>
  <sheetViews>
    <sheetView tabSelected="1" workbookViewId="0">
      <selection activeCell="K6" sqref="K6"/>
    </sheetView>
  </sheetViews>
  <sheetFormatPr baseColWidth="10" defaultRowHeight="15" x14ac:dyDescent="0.25"/>
  <cols>
    <col min="1" max="1" width="16.28515625" customWidth="1"/>
    <col min="2" max="2" width="21.5703125" customWidth="1"/>
  </cols>
  <sheetData>
    <row r="1" spans="1:5" ht="21" x14ac:dyDescent="0.35">
      <c r="D1" s="5" t="s">
        <v>9</v>
      </c>
    </row>
    <row r="5" spans="1:5" x14ac:dyDescent="0.25">
      <c r="D5" t="s">
        <v>8</v>
      </c>
    </row>
    <row r="6" spans="1:5" x14ac:dyDescent="0.25">
      <c r="D6" t="s">
        <v>7</v>
      </c>
    </row>
    <row r="9" spans="1:5" x14ac:dyDescent="0.25">
      <c r="A9" s="1" t="s">
        <v>0</v>
      </c>
      <c r="B9" s="1"/>
      <c r="C9" s="1"/>
      <c r="D9" s="1"/>
      <c r="E9" s="1"/>
    </row>
    <row r="10" spans="1:5" x14ac:dyDescent="0.25">
      <c r="A10" s="2" t="s">
        <v>1</v>
      </c>
      <c r="B10" s="2" t="s">
        <v>2</v>
      </c>
      <c r="C10" s="2" t="s">
        <v>3</v>
      </c>
      <c r="D10" t="s">
        <v>4</v>
      </c>
      <c r="E10" s="2"/>
    </row>
    <row r="11" spans="1:5" x14ac:dyDescent="0.25">
      <c r="A11" s="3">
        <f>10^(-10)</f>
        <v>1E-10</v>
      </c>
      <c r="B11" s="4">
        <f>1/A11</f>
        <v>10000000000</v>
      </c>
      <c r="D11">
        <v>22.45</v>
      </c>
    </row>
    <row r="12" spans="1:5" x14ac:dyDescent="0.25">
      <c r="A12" s="3">
        <f>2*10^(-10)</f>
        <v>2.0000000000000001E-10</v>
      </c>
      <c r="B12" s="4">
        <f t="shared" ref="B12:B24" si="0">1/A12</f>
        <v>5000000000</v>
      </c>
      <c r="D12">
        <v>21.76</v>
      </c>
    </row>
    <row r="13" spans="1:5" x14ac:dyDescent="0.25">
      <c r="A13" s="3">
        <f>3*10^(-10)</f>
        <v>3E-10</v>
      </c>
      <c r="B13" s="4">
        <f t="shared" si="0"/>
        <v>3333333333.3333335</v>
      </c>
      <c r="D13">
        <v>21.35</v>
      </c>
    </row>
    <row r="14" spans="1:5" x14ac:dyDescent="0.25">
      <c r="A14" s="3">
        <f>4*10^(-10)</f>
        <v>4.0000000000000001E-10</v>
      </c>
      <c r="B14" s="4">
        <f t="shared" si="0"/>
        <v>2500000000</v>
      </c>
      <c r="D14">
        <v>21.06</v>
      </c>
    </row>
    <row r="15" spans="1:5" x14ac:dyDescent="0.25">
      <c r="A15" s="3">
        <f>5*10^(-10)</f>
        <v>5.0000000000000003E-10</v>
      </c>
      <c r="B15" s="4">
        <f t="shared" si="0"/>
        <v>1999999999.9999998</v>
      </c>
      <c r="D15">
        <v>20.84</v>
      </c>
    </row>
    <row r="16" spans="1:5" x14ac:dyDescent="0.25">
      <c r="A16" s="3">
        <f>6*10^(-10)</f>
        <v>6E-10</v>
      </c>
      <c r="B16" s="4">
        <f t="shared" si="0"/>
        <v>1666666666.6666667</v>
      </c>
      <c r="D16">
        <v>20.66</v>
      </c>
    </row>
    <row r="17" spans="1:4" x14ac:dyDescent="0.25">
      <c r="A17" s="3">
        <f>7*10^(-10)</f>
        <v>7.0000000000000006E-10</v>
      </c>
      <c r="B17" s="4">
        <f t="shared" si="0"/>
        <v>1428571428.5714285</v>
      </c>
      <c r="D17">
        <v>20.5</v>
      </c>
    </row>
    <row r="18" spans="1:4" x14ac:dyDescent="0.25">
      <c r="A18" s="3">
        <f>8*10^(-10)</f>
        <v>8.0000000000000003E-10</v>
      </c>
      <c r="B18" s="4">
        <f t="shared" si="0"/>
        <v>1250000000</v>
      </c>
      <c r="D18">
        <v>20.37</v>
      </c>
    </row>
    <row r="19" spans="1:4" x14ac:dyDescent="0.25">
      <c r="A19" s="3">
        <f>9*10^(-10)</f>
        <v>8.9999999999999999E-10</v>
      </c>
      <c r="B19" s="4">
        <f t="shared" si="0"/>
        <v>1111111111.1111112</v>
      </c>
      <c r="D19">
        <v>20.25</v>
      </c>
    </row>
    <row r="20" spans="1:4" x14ac:dyDescent="0.25">
      <c r="A20" s="3">
        <f>1*10^(-9)</f>
        <v>1.0000000000000001E-9</v>
      </c>
      <c r="B20" s="4">
        <f t="shared" si="0"/>
        <v>999999999.99999988</v>
      </c>
      <c r="D20">
        <v>20.149999999999999</v>
      </c>
    </row>
    <row r="21" spans="1:4" x14ac:dyDescent="0.25">
      <c r="A21" s="3">
        <f>2*10^(-9)</f>
        <v>2.0000000000000001E-9</v>
      </c>
      <c r="B21" s="4">
        <f t="shared" si="0"/>
        <v>499999999.99999994</v>
      </c>
      <c r="D21">
        <v>19.45</v>
      </c>
    </row>
    <row r="22" spans="1:4" x14ac:dyDescent="0.25">
      <c r="A22" s="3">
        <f>3*10^(-9)</f>
        <v>3.0000000000000004E-9</v>
      </c>
      <c r="B22" s="4">
        <f t="shared" si="0"/>
        <v>333333333.33333331</v>
      </c>
      <c r="D22">
        <v>19.05</v>
      </c>
    </row>
    <row r="23" spans="1:4" x14ac:dyDescent="0.25">
      <c r="A23" s="3">
        <f>4*10^(-9)</f>
        <v>4.0000000000000002E-9</v>
      </c>
      <c r="B23" s="4">
        <f t="shared" si="0"/>
        <v>249999999.99999997</v>
      </c>
      <c r="D23">
        <v>18.760000000000002</v>
      </c>
    </row>
    <row r="24" spans="1:4" x14ac:dyDescent="0.25">
      <c r="A24" s="3">
        <f>5*10^(-9)</f>
        <v>5.0000000000000001E-9</v>
      </c>
      <c r="B24" s="4">
        <f t="shared" si="0"/>
        <v>200000000</v>
      </c>
      <c r="D24">
        <v>18.54</v>
      </c>
    </row>
    <row r="25" spans="1:4" x14ac:dyDescent="0.25">
      <c r="A25" s="3">
        <f>6*10^(-9)</f>
        <v>6.0000000000000008E-9</v>
      </c>
      <c r="B25" s="4">
        <f t="shared" ref="B25:B35" si="1">1/A26</f>
        <v>142857142.85714284</v>
      </c>
      <c r="D25">
        <v>18.350000000000001</v>
      </c>
    </row>
    <row r="26" spans="1:4" x14ac:dyDescent="0.25">
      <c r="A26" s="3">
        <f>7*10^(-9)</f>
        <v>7.0000000000000006E-9</v>
      </c>
      <c r="B26" s="4">
        <f t="shared" si="1"/>
        <v>124999999.99999999</v>
      </c>
      <c r="D26">
        <v>18.2</v>
      </c>
    </row>
    <row r="27" spans="1:4" x14ac:dyDescent="0.25">
      <c r="A27" s="3">
        <f>8*10^(-9)</f>
        <v>8.0000000000000005E-9</v>
      </c>
      <c r="B27" s="4">
        <f t="shared" si="1"/>
        <v>111111111.11111109</v>
      </c>
      <c r="D27">
        <v>18.07</v>
      </c>
    </row>
    <row r="28" spans="1:4" x14ac:dyDescent="0.25">
      <c r="A28" s="3">
        <f>9*10^(-9)</f>
        <v>9.0000000000000012E-9</v>
      </c>
      <c r="B28" s="4">
        <f t="shared" si="1"/>
        <v>100000000</v>
      </c>
      <c r="D28">
        <v>17.95</v>
      </c>
    </row>
    <row r="29" spans="1:4" x14ac:dyDescent="0.25">
      <c r="A29" s="3">
        <f>1*10^(-8)</f>
        <v>1E-8</v>
      </c>
      <c r="B29" s="4">
        <f t="shared" si="1"/>
        <v>50000000</v>
      </c>
      <c r="D29">
        <v>17.84</v>
      </c>
    </row>
    <row r="30" spans="1:4" x14ac:dyDescent="0.25">
      <c r="A30" s="3">
        <f>2*10^(-8)</f>
        <v>2E-8</v>
      </c>
      <c r="B30" s="4">
        <f t="shared" si="1"/>
        <v>33333333.333333328</v>
      </c>
      <c r="D30">
        <v>17.149999999999999</v>
      </c>
    </row>
    <row r="31" spans="1:4" x14ac:dyDescent="0.25">
      <c r="A31" s="3">
        <f>3*10^(-8)</f>
        <v>3.0000000000000004E-8</v>
      </c>
      <c r="B31" s="4">
        <f t="shared" si="1"/>
        <v>25000000</v>
      </c>
      <c r="D31">
        <v>16.739999999999998</v>
      </c>
    </row>
    <row r="32" spans="1:4" x14ac:dyDescent="0.25">
      <c r="A32" s="3">
        <f>4*10^(-8)</f>
        <v>4.0000000000000001E-8</v>
      </c>
      <c r="B32" s="4">
        <f t="shared" si="1"/>
        <v>20000000</v>
      </c>
      <c r="D32">
        <v>16.46</v>
      </c>
    </row>
    <row r="33" spans="1:4" x14ac:dyDescent="0.25">
      <c r="A33" s="3">
        <f>5*10^(-8)</f>
        <v>4.9999999999999998E-8</v>
      </c>
      <c r="B33" s="4">
        <f t="shared" si="1"/>
        <v>16666666.666666664</v>
      </c>
      <c r="D33">
        <v>16.23</v>
      </c>
    </row>
    <row r="34" spans="1:4" x14ac:dyDescent="0.25">
      <c r="A34" s="3">
        <f>6*10^(-8)</f>
        <v>6.0000000000000008E-8</v>
      </c>
      <c r="B34" s="4">
        <f t="shared" si="1"/>
        <v>14285714.285714285</v>
      </c>
      <c r="D34">
        <v>16.05</v>
      </c>
    </row>
    <row r="35" spans="1:4" x14ac:dyDescent="0.25">
      <c r="A35" s="3">
        <f>7*10^(-8)</f>
        <v>7.0000000000000005E-8</v>
      </c>
      <c r="B35" s="4">
        <f t="shared" si="1"/>
        <v>12500000</v>
      </c>
      <c r="D35">
        <v>15.9</v>
      </c>
    </row>
    <row r="36" spans="1:4" x14ac:dyDescent="0.25">
      <c r="A36" s="3">
        <f>8*10^(-8)</f>
        <v>8.0000000000000002E-8</v>
      </c>
      <c r="B36" s="4">
        <f>1/A36</f>
        <v>12500000</v>
      </c>
      <c r="D36">
        <v>15.76</v>
      </c>
    </row>
    <row r="37" spans="1:4" x14ac:dyDescent="0.25">
      <c r="A37" s="3">
        <f>9*10^(-8)</f>
        <v>8.9999999999999999E-8</v>
      </c>
      <c r="B37" s="4">
        <f t="shared" ref="B37:B82" si="2">1/A37</f>
        <v>11111111.111111112</v>
      </c>
      <c r="D37">
        <v>15.65</v>
      </c>
    </row>
    <row r="38" spans="1:4" x14ac:dyDescent="0.25">
      <c r="A38" s="3">
        <f>1*10^(-7)</f>
        <v>9.9999999999999995E-8</v>
      </c>
      <c r="B38" s="4">
        <f t="shared" si="2"/>
        <v>10000000</v>
      </c>
      <c r="D38">
        <v>15.54</v>
      </c>
    </row>
    <row r="39" spans="1:4" x14ac:dyDescent="0.25">
      <c r="A39" s="3">
        <f>2*10^(-7)</f>
        <v>1.9999999999999999E-7</v>
      </c>
      <c r="B39" s="4">
        <f t="shared" si="2"/>
        <v>5000000</v>
      </c>
      <c r="D39">
        <v>14.85</v>
      </c>
    </row>
    <row r="40" spans="1:4" x14ac:dyDescent="0.25">
      <c r="A40" s="3">
        <f>3*10^(-7)</f>
        <v>2.9999999999999999E-7</v>
      </c>
      <c r="B40" s="4">
        <f t="shared" si="2"/>
        <v>3333333.3333333335</v>
      </c>
      <c r="D40">
        <v>14.44</v>
      </c>
    </row>
    <row r="41" spans="1:4" x14ac:dyDescent="0.25">
      <c r="A41" s="3">
        <f>4*10^(-7)</f>
        <v>3.9999999999999998E-7</v>
      </c>
      <c r="B41" s="4">
        <f t="shared" si="2"/>
        <v>2500000</v>
      </c>
      <c r="D41">
        <v>14.15</v>
      </c>
    </row>
    <row r="42" spans="1:4" x14ac:dyDescent="0.25">
      <c r="A42" s="3">
        <f>5*10^(-7)</f>
        <v>4.9999999999999998E-7</v>
      </c>
      <c r="B42" s="4">
        <f t="shared" si="2"/>
        <v>2000000</v>
      </c>
      <c r="D42">
        <v>13.93</v>
      </c>
    </row>
    <row r="43" spans="1:4" x14ac:dyDescent="0.25">
      <c r="A43" s="3">
        <f>6*10^(-7)</f>
        <v>5.9999999999999997E-7</v>
      </c>
      <c r="B43" s="4">
        <f t="shared" si="2"/>
        <v>1666666.6666666667</v>
      </c>
      <c r="D43">
        <v>13.75</v>
      </c>
    </row>
    <row r="44" spans="1:4" x14ac:dyDescent="0.25">
      <c r="A44" s="3">
        <f>7*10^(-7)</f>
        <v>6.9999999999999997E-7</v>
      </c>
      <c r="B44" s="4">
        <f t="shared" si="2"/>
        <v>1428571.4285714286</v>
      </c>
      <c r="D44">
        <v>13.6</v>
      </c>
    </row>
    <row r="45" spans="1:4" x14ac:dyDescent="0.25">
      <c r="A45" s="3">
        <f>8*10^(-7)</f>
        <v>7.9999999999999996E-7</v>
      </c>
      <c r="B45" s="4">
        <f t="shared" si="2"/>
        <v>1250000</v>
      </c>
      <c r="D45">
        <v>13.46</v>
      </c>
    </row>
    <row r="46" spans="1:4" x14ac:dyDescent="0.25">
      <c r="A46" s="3">
        <f>9*10^(-7)</f>
        <v>8.9999999999999996E-7</v>
      </c>
      <c r="B46" s="4">
        <f t="shared" si="2"/>
        <v>1111111.1111111112</v>
      </c>
      <c r="D46">
        <v>13.34</v>
      </c>
    </row>
    <row r="47" spans="1:4" x14ac:dyDescent="0.25">
      <c r="A47" s="3">
        <f>1*10^(-6)</f>
        <v>9.9999999999999995E-7</v>
      </c>
      <c r="B47" s="4">
        <f t="shared" si="2"/>
        <v>1000000</v>
      </c>
      <c r="D47">
        <v>13.24</v>
      </c>
    </row>
    <row r="48" spans="1:4" x14ac:dyDescent="0.25">
      <c r="A48" s="3">
        <f>2*10^(-6)</f>
        <v>1.9999999999999999E-6</v>
      </c>
      <c r="B48" s="4">
        <f t="shared" si="2"/>
        <v>500000</v>
      </c>
      <c r="D48">
        <v>12.55</v>
      </c>
    </row>
    <row r="49" spans="1:4" x14ac:dyDescent="0.25">
      <c r="A49" s="3">
        <f>3*10^(-6)</f>
        <v>3.0000000000000001E-6</v>
      </c>
      <c r="B49" s="4">
        <f t="shared" si="2"/>
        <v>333333.33333333331</v>
      </c>
      <c r="D49">
        <v>12.14</v>
      </c>
    </row>
    <row r="50" spans="1:4" x14ac:dyDescent="0.25">
      <c r="A50" s="3">
        <f>4*10^(-6)</f>
        <v>3.9999999999999998E-6</v>
      </c>
      <c r="B50" s="4">
        <f t="shared" si="2"/>
        <v>250000</v>
      </c>
      <c r="D50">
        <v>11.85</v>
      </c>
    </row>
    <row r="51" spans="1:4" x14ac:dyDescent="0.25">
      <c r="A51" s="3">
        <f>5*10^(-6)</f>
        <v>4.9999999999999996E-6</v>
      </c>
      <c r="B51" s="4">
        <f t="shared" si="2"/>
        <v>200000.00000000003</v>
      </c>
      <c r="D51">
        <v>11.63</v>
      </c>
    </row>
    <row r="52" spans="1:4" x14ac:dyDescent="0.25">
      <c r="A52" s="3">
        <f>6*10^(-6)</f>
        <v>6.0000000000000002E-6</v>
      </c>
      <c r="B52" s="4">
        <f t="shared" si="2"/>
        <v>166666.66666666666</v>
      </c>
      <c r="D52">
        <v>11.45</v>
      </c>
    </row>
    <row r="53" spans="1:4" x14ac:dyDescent="0.25">
      <c r="A53" s="3">
        <f>7*10^(-6)</f>
        <v>6.9999999999999999E-6</v>
      </c>
      <c r="B53" s="4">
        <f t="shared" si="2"/>
        <v>142857.14285714287</v>
      </c>
      <c r="D53">
        <v>11.29</v>
      </c>
    </row>
    <row r="54" spans="1:4" x14ac:dyDescent="0.25">
      <c r="A54" s="3">
        <f>8*10^(-6)</f>
        <v>7.9999999999999996E-6</v>
      </c>
      <c r="B54" s="4">
        <f t="shared" si="2"/>
        <v>125000</v>
      </c>
      <c r="D54">
        <v>11.16</v>
      </c>
    </row>
    <row r="55" spans="1:4" x14ac:dyDescent="0.25">
      <c r="A55" s="3">
        <f>9*10^(-6)</f>
        <v>9.0000000000000002E-6</v>
      </c>
      <c r="B55" s="4">
        <f t="shared" si="2"/>
        <v>111111.11111111111</v>
      </c>
      <c r="D55">
        <v>11.04</v>
      </c>
    </row>
    <row r="56" spans="1:4" x14ac:dyDescent="0.25">
      <c r="A56" s="3">
        <f>1*10^(-5)</f>
        <v>1.0000000000000001E-5</v>
      </c>
      <c r="B56" s="4">
        <f t="shared" si="2"/>
        <v>99999.999999999985</v>
      </c>
      <c r="D56">
        <v>10.94</v>
      </c>
    </row>
    <row r="57" spans="1:4" x14ac:dyDescent="0.25">
      <c r="A57" s="3">
        <f>2*10^(-5)</f>
        <v>2.0000000000000002E-5</v>
      </c>
      <c r="B57" s="4">
        <f t="shared" si="2"/>
        <v>49999.999999999993</v>
      </c>
      <c r="D57">
        <v>10.24</v>
      </c>
    </row>
    <row r="58" spans="1:4" x14ac:dyDescent="0.25">
      <c r="A58" s="3">
        <f>3*10^(-5)</f>
        <v>3.0000000000000004E-5</v>
      </c>
      <c r="B58" s="4">
        <f t="shared" si="2"/>
        <v>33333.333333333328</v>
      </c>
      <c r="D58">
        <v>9.84</v>
      </c>
    </row>
    <row r="59" spans="1:4" x14ac:dyDescent="0.25">
      <c r="A59" s="3">
        <f>4*10^(-5)</f>
        <v>4.0000000000000003E-5</v>
      </c>
      <c r="B59" s="4">
        <f t="shared" si="2"/>
        <v>24999.999999999996</v>
      </c>
      <c r="D59">
        <v>9.5500000000000007</v>
      </c>
    </row>
    <row r="60" spans="1:4" x14ac:dyDescent="0.25">
      <c r="A60" s="3">
        <f>5*10^(-5)</f>
        <v>5.0000000000000002E-5</v>
      </c>
      <c r="B60" s="4">
        <f t="shared" si="2"/>
        <v>20000</v>
      </c>
      <c r="D60">
        <v>9.33</v>
      </c>
    </row>
    <row r="61" spans="1:4" x14ac:dyDescent="0.25">
      <c r="A61" s="3">
        <f>6*10^(-5)</f>
        <v>6.0000000000000008E-5</v>
      </c>
      <c r="B61" s="4">
        <f t="shared" si="2"/>
        <v>16666.666666666664</v>
      </c>
      <c r="D61">
        <v>9.14</v>
      </c>
    </row>
    <row r="62" spans="1:4" x14ac:dyDescent="0.25">
      <c r="A62" s="3">
        <f>7*10^(-5)</f>
        <v>7.0000000000000007E-5</v>
      </c>
      <c r="B62" s="4">
        <f t="shared" si="2"/>
        <v>14285.714285714284</v>
      </c>
      <c r="D62">
        <v>8.99</v>
      </c>
    </row>
    <row r="63" spans="1:4" x14ac:dyDescent="0.25">
      <c r="A63" s="3">
        <f>8*10^(-5)</f>
        <v>8.0000000000000007E-5</v>
      </c>
      <c r="B63" s="4">
        <f t="shared" si="2"/>
        <v>12499.999999999998</v>
      </c>
      <c r="D63">
        <v>8.86</v>
      </c>
    </row>
    <row r="64" spans="1:4" x14ac:dyDescent="0.25">
      <c r="A64" s="3">
        <f>9*10^(-5)</f>
        <v>9.0000000000000006E-5</v>
      </c>
      <c r="B64" s="4">
        <f t="shared" si="2"/>
        <v>11111.111111111111</v>
      </c>
      <c r="D64">
        <v>8.74</v>
      </c>
    </row>
    <row r="65" spans="1:4" x14ac:dyDescent="0.25">
      <c r="A65" s="3">
        <f>1*10^(-4)</f>
        <v>1E-4</v>
      </c>
      <c r="B65" s="4">
        <f t="shared" si="2"/>
        <v>10000</v>
      </c>
      <c r="D65">
        <v>8.6300000000000008</v>
      </c>
    </row>
    <row r="66" spans="1:4" x14ac:dyDescent="0.25">
      <c r="A66" s="3">
        <f>2*10^(-4)</f>
        <v>2.0000000000000001E-4</v>
      </c>
      <c r="B66" s="4">
        <f t="shared" si="2"/>
        <v>5000</v>
      </c>
      <c r="D66">
        <v>7.94</v>
      </c>
    </row>
    <row r="67" spans="1:4" x14ac:dyDescent="0.25">
      <c r="A67" s="3">
        <f>3*10^(-4)</f>
        <v>3.0000000000000003E-4</v>
      </c>
      <c r="B67" s="4">
        <f t="shared" si="2"/>
        <v>3333.333333333333</v>
      </c>
      <c r="D67">
        <v>7.53</v>
      </c>
    </row>
    <row r="68" spans="1:4" x14ac:dyDescent="0.25">
      <c r="A68" s="3">
        <f>4*10^(-4)</f>
        <v>4.0000000000000002E-4</v>
      </c>
      <c r="B68" s="4">
        <f t="shared" si="2"/>
        <v>2500</v>
      </c>
      <c r="D68">
        <v>7.25</v>
      </c>
    </row>
    <row r="69" spans="1:4" x14ac:dyDescent="0.25">
      <c r="A69" s="3">
        <f>5*10^(-4)</f>
        <v>5.0000000000000001E-4</v>
      </c>
      <c r="B69" s="4">
        <f t="shared" si="2"/>
        <v>2000</v>
      </c>
      <c r="D69">
        <v>7.02</v>
      </c>
    </row>
    <row r="70" spans="1:4" x14ac:dyDescent="0.25">
      <c r="A70" s="3">
        <f>6*10^(-4)</f>
        <v>6.0000000000000006E-4</v>
      </c>
      <c r="B70" s="4">
        <f t="shared" si="2"/>
        <v>1666.6666666666665</v>
      </c>
      <c r="D70">
        <v>6.84</v>
      </c>
    </row>
    <row r="71" spans="1:4" x14ac:dyDescent="0.25">
      <c r="A71" s="3">
        <f>7*10^(-4)</f>
        <v>6.9999999999999999E-4</v>
      </c>
      <c r="B71" s="4">
        <f t="shared" si="2"/>
        <v>1428.5714285714287</v>
      </c>
      <c r="D71">
        <v>6.69</v>
      </c>
    </row>
    <row r="72" spans="1:4" x14ac:dyDescent="0.25">
      <c r="A72" s="3">
        <f>8*10^(-4)</f>
        <v>8.0000000000000004E-4</v>
      </c>
      <c r="B72" s="4">
        <f t="shared" si="2"/>
        <v>1250</v>
      </c>
      <c r="D72">
        <v>6.55</v>
      </c>
    </row>
    <row r="73" spans="1:4" x14ac:dyDescent="0.25">
      <c r="A73" s="3">
        <f>9*10^(-4)</f>
        <v>9.0000000000000008E-4</v>
      </c>
      <c r="B73" s="4">
        <f t="shared" si="2"/>
        <v>1111.1111111111111</v>
      </c>
      <c r="D73">
        <v>6.44</v>
      </c>
    </row>
    <row r="74" spans="1:4" x14ac:dyDescent="0.25">
      <c r="A74" s="3">
        <f>1*10^(-3)</f>
        <v>1E-3</v>
      </c>
      <c r="B74" s="4">
        <f t="shared" si="2"/>
        <v>1000</v>
      </c>
      <c r="D74">
        <v>6.33</v>
      </c>
    </row>
    <row r="75" spans="1:4" x14ac:dyDescent="0.25">
      <c r="A75" s="3">
        <f>2*10^(-3)</f>
        <v>2E-3</v>
      </c>
      <c r="B75" s="4">
        <f t="shared" si="2"/>
        <v>500</v>
      </c>
      <c r="D75">
        <v>5.64</v>
      </c>
    </row>
    <row r="76" spans="1:4" x14ac:dyDescent="0.25">
      <c r="A76" s="3">
        <f>3*10^(-3)</f>
        <v>3.0000000000000001E-3</v>
      </c>
      <c r="B76" s="4">
        <f t="shared" si="2"/>
        <v>333.33333333333331</v>
      </c>
      <c r="D76">
        <v>5.23</v>
      </c>
    </row>
    <row r="77" spans="1:4" x14ac:dyDescent="0.25">
      <c r="A77" s="3">
        <f>4*10^(-3)</f>
        <v>4.0000000000000001E-3</v>
      </c>
      <c r="B77" s="4">
        <f t="shared" si="2"/>
        <v>250</v>
      </c>
      <c r="D77">
        <v>4.95</v>
      </c>
    </row>
    <row r="78" spans="1:4" x14ac:dyDescent="0.25">
      <c r="A78" s="3">
        <f>5*10^(-3)</f>
        <v>5.0000000000000001E-3</v>
      </c>
      <c r="B78" s="4">
        <f t="shared" si="2"/>
        <v>200</v>
      </c>
      <c r="D78">
        <v>4.7300000000000004</v>
      </c>
    </row>
    <row r="79" spans="1:4" x14ac:dyDescent="0.25">
      <c r="A79" s="3">
        <f>6*10^(-3)</f>
        <v>6.0000000000000001E-3</v>
      </c>
      <c r="B79" s="4">
        <f t="shared" si="2"/>
        <v>166.66666666666666</v>
      </c>
      <c r="D79">
        <v>4.54</v>
      </c>
    </row>
    <row r="80" spans="1:4" x14ac:dyDescent="0.25">
      <c r="A80" s="3">
        <f>7*10^(-3)</f>
        <v>7.0000000000000001E-3</v>
      </c>
      <c r="B80" s="4">
        <f t="shared" si="2"/>
        <v>142.85714285714286</v>
      </c>
      <c r="D80">
        <v>4.3899999999999997</v>
      </c>
    </row>
    <row r="81" spans="1:4" x14ac:dyDescent="0.25">
      <c r="A81" s="3">
        <f>8*10^(-3)</f>
        <v>8.0000000000000002E-3</v>
      </c>
      <c r="B81" s="4">
        <f t="shared" si="2"/>
        <v>125</v>
      </c>
      <c r="D81">
        <v>4.26</v>
      </c>
    </row>
    <row r="82" spans="1:4" x14ac:dyDescent="0.25">
      <c r="A82" s="3">
        <f>9*10^(-3)</f>
        <v>9.0000000000000011E-3</v>
      </c>
      <c r="B82" s="4">
        <f t="shared" si="2"/>
        <v>111.1111111111111</v>
      </c>
      <c r="D82">
        <v>4.1399999999999997</v>
      </c>
    </row>
    <row r="83" spans="1:4" x14ac:dyDescent="0.25">
      <c r="A83" s="3">
        <f>1*10^(-2)</f>
        <v>0.01</v>
      </c>
      <c r="B83" s="4">
        <f>1/A83</f>
        <v>100</v>
      </c>
      <c r="D83">
        <v>4.04</v>
      </c>
    </row>
    <row r="84" spans="1:4" x14ac:dyDescent="0.25">
      <c r="A84" s="3">
        <f>2*10^(-2)</f>
        <v>0.02</v>
      </c>
      <c r="B84" s="4">
        <f t="shared" ref="B84:B105" si="3">1/A84</f>
        <v>50</v>
      </c>
      <c r="D84">
        <v>3.35</v>
      </c>
    </row>
    <row r="85" spans="1:4" x14ac:dyDescent="0.25">
      <c r="A85" s="3">
        <f>3*10^(-2)</f>
        <v>0.03</v>
      </c>
      <c r="B85" s="4">
        <f t="shared" si="3"/>
        <v>33.333333333333336</v>
      </c>
      <c r="D85">
        <v>2.96</v>
      </c>
    </row>
    <row r="86" spans="1:4" x14ac:dyDescent="0.25">
      <c r="A86" s="3">
        <f>4*10^(-2)</f>
        <v>0.04</v>
      </c>
      <c r="B86" s="4">
        <f t="shared" si="3"/>
        <v>25</v>
      </c>
      <c r="D86">
        <v>2.68</v>
      </c>
    </row>
    <row r="87" spans="1:4" x14ac:dyDescent="0.25">
      <c r="A87" s="3">
        <f>5*10^(-2)</f>
        <v>0.05</v>
      </c>
      <c r="B87" s="4">
        <f t="shared" si="3"/>
        <v>20</v>
      </c>
      <c r="D87">
        <v>2.4700000000000002</v>
      </c>
    </row>
    <row r="88" spans="1:4" x14ac:dyDescent="0.25">
      <c r="A88" s="3">
        <f>6*10^(-2)</f>
        <v>0.06</v>
      </c>
      <c r="B88" s="4">
        <f t="shared" si="3"/>
        <v>16.666666666666668</v>
      </c>
      <c r="D88">
        <v>2.2999999999999998</v>
      </c>
    </row>
    <row r="89" spans="1:4" x14ac:dyDescent="0.25">
      <c r="A89" s="3">
        <f>7*10^(-2)</f>
        <v>7.0000000000000007E-2</v>
      </c>
      <c r="B89" s="4">
        <f t="shared" si="3"/>
        <v>14.285714285714285</v>
      </c>
      <c r="D89">
        <v>2.15</v>
      </c>
    </row>
    <row r="90" spans="1:4" x14ac:dyDescent="0.25">
      <c r="A90" s="3">
        <f>8*10^(-2)</f>
        <v>0.08</v>
      </c>
      <c r="B90" s="4">
        <f t="shared" si="3"/>
        <v>12.5</v>
      </c>
      <c r="D90">
        <v>2.0299999999999998</v>
      </c>
    </row>
    <row r="91" spans="1:4" x14ac:dyDescent="0.25">
      <c r="A91" s="3">
        <f>9*10^(-2)</f>
        <v>0.09</v>
      </c>
      <c r="B91" s="4">
        <f t="shared" si="3"/>
        <v>11.111111111111111</v>
      </c>
      <c r="D91">
        <v>1.92</v>
      </c>
    </row>
    <row r="92" spans="1:4" x14ac:dyDescent="0.25">
      <c r="A92" s="3">
        <f>1*10^(-1)</f>
        <v>0.1</v>
      </c>
      <c r="B92" s="4">
        <f t="shared" si="3"/>
        <v>10</v>
      </c>
      <c r="D92">
        <v>1.823</v>
      </c>
    </row>
    <row r="93" spans="1:4" x14ac:dyDescent="0.25">
      <c r="A93" s="3">
        <f>2*10^(-1)</f>
        <v>0.2</v>
      </c>
      <c r="B93" s="4">
        <f t="shared" si="3"/>
        <v>5</v>
      </c>
      <c r="D93">
        <v>1.2230000000000001</v>
      </c>
    </row>
    <row r="94" spans="1:4" x14ac:dyDescent="0.25">
      <c r="A94" s="3">
        <f>3*10^(-1)</f>
        <v>0.30000000000000004</v>
      </c>
      <c r="B94" s="4">
        <f t="shared" si="3"/>
        <v>3.333333333333333</v>
      </c>
      <c r="D94">
        <v>0.90600000000000003</v>
      </c>
    </row>
    <row r="95" spans="1:4" x14ac:dyDescent="0.25">
      <c r="A95" s="3">
        <f>4*10^(-1)</f>
        <v>0.4</v>
      </c>
      <c r="B95" s="4">
        <f t="shared" si="3"/>
        <v>2.5</v>
      </c>
      <c r="D95">
        <v>0.70199999999999996</v>
      </c>
    </row>
    <row r="96" spans="1:4" x14ac:dyDescent="0.25">
      <c r="A96" s="3">
        <f>5*10^(-1)</f>
        <v>0.5</v>
      </c>
      <c r="B96" s="4">
        <f t="shared" si="3"/>
        <v>2</v>
      </c>
      <c r="D96">
        <v>0.56000000000000005</v>
      </c>
    </row>
    <row r="97" spans="1:4" x14ac:dyDescent="0.25">
      <c r="A97" s="3">
        <f>6*10^(-1)</f>
        <v>0.60000000000000009</v>
      </c>
      <c r="B97" s="4">
        <f t="shared" si="3"/>
        <v>1.6666666666666665</v>
      </c>
      <c r="D97">
        <v>0.45400000000000001</v>
      </c>
    </row>
    <row r="98" spans="1:4" x14ac:dyDescent="0.25">
      <c r="A98" s="3">
        <f>7*10^(-1)</f>
        <v>0.70000000000000007</v>
      </c>
      <c r="B98" s="4">
        <f t="shared" si="3"/>
        <v>1.4285714285714284</v>
      </c>
      <c r="D98">
        <v>0.374</v>
      </c>
    </row>
    <row r="99" spans="1:4" x14ac:dyDescent="0.25">
      <c r="A99" s="3">
        <f>8*10^(-1)</f>
        <v>0.8</v>
      </c>
      <c r="B99" s="4">
        <f t="shared" si="3"/>
        <v>1.25</v>
      </c>
      <c r="D99">
        <v>0.311</v>
      </c>
    </row>
    <row r="100" spans="1:4" x14ac:dyDescent="0.25">
      <c r="A100" s="3">
        <f>9*10^(-1)</f>
        <v>0.9</v>
      </c>
      <c r="B100" s="4">
        <f t="shared" si="3"/>
        <v>1.1111111111111112</v>
      </c>
      <c r="D100">
        <v>0.26</v>
      </c>
    </row>
    <row r="101" spans="1:4" x14ac:dyDescent="0.25">
      <c r="A101" s="3">
        <f>1*10^(0)</f>
        <v>1</v>
      </c>
      <c r="B101" s="4">
        <f t="shared" si="3"/>
        <v>1</v>
      </c>
      <c r="D101">
        <v>0.219</v>
      </c>
    </row>
    <row r="102" spans="1:4" x14ac:dyDescent="0.25">
      <c r="A102" s="3">
        <f>2*10^(0)</f>
        <v>2</v>
      </c>
      <c r="B102" s="4">
        <f t="shared" si="3"/>
        <v>0.5</v>
      </c>
      <c r="D102">
        <v>4.9000000000000002E-2</v>
      </c>
    </row>
    <row r="103" spans="1:4" x14ac:dyDescent="0.25">
      <c r="A103" s="3">
        <f>3*10^(0)</f>
        <v>3</v>
      </c>
      <c r="B103" s="4">
        <f t="shared" si="3"/>
        <v>0.33333333333333331</v>
      </c>
      <c r="D103">
        <v>1.2999999999999999E-2</v>
      </c>
    </row>
    <row r="104" spans="1:4" x14ac:dyDescent="0.25">
      <c r="A104" s="3">
        <f>4*10^(0)</f>
        <v>4</v>
      </c>
      <c r="B104" s="4">
        <f t="shared" si="3"/>
        <v>0.25</v>
      </c>
      <c r="D104">
        <v>4.0000000000000001E-3</v>
      </c>
    </row>
    <row r="105" spans="1:4" x14ac:dyDescent="0.25">
      <c r="A105" s="3">
        <f>5*10^(0)</f>
        <v>5</v>
      </c>
      <c r="B105" s="4">
        <f t="shared" si="3"/>
        <v>0.2</v>
      </c>
      <c r="D105">
        <v>1E-3</v>
      </c>
    </row>
  </sheetData>
  <mergeCells count="1">
    <mergeCell ref="A9:E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332C0-D937-446F-B4A9-EDD5AD837474}">
  <dimension ref="A1:T45"/>
  <sheetViews>
    <sheetView workbookViewId="0">
      <selection activeCell="I6" sqref="I6"/>
    </sheetView>
  </sheetViews>
  <sheetFormatPr baseColWidth="10" defaultRowHeight="15" x14ac:dyDescent="0.25"/>
  <sheetData>
    <row r="1" spans="1:20" ht="21" x14ac:dyDescent="0.35">
      <c r="F1" s="5" t="s">
        <v>10</v>
      </c>
    </row>
    <row r="9" spans="1:20" x14ac:dyDescent="0.25">
      <c r="A9" t="s">
        <v>5</v>
      </c>
    </row>
    <row r="10" spans="1:20" x14ac:dyDescent="0.25">
      <c r="A10" t="s">
        <v>6</v>
      </c>
      <c r="B10">
        <v>2E-3</v>
      </c>
      <c r="C10">
        <v>4.0000000000000001E-3</v>
      </c>
      <c r="D10">
        <v>6.0000000000000001E-3</v>
      </c>
      <c r="E10">
        <v>8.0000000000000002E-3</v>
      </c>
      <c r="F10">
        <v>0.01</v>
      </c>
      <c r="G10">
        <v>0.02</v>
      </c>
      <c r="H10">
        <v>0.04</v>
      </c>
      <c r="I10">
        <v>0.06</v>
      </c>
      <c r="J10">
        <v>0.08</v>
      </c>
      <c r="K10">
        <v>0.1</v>
      </c>
      <c r="L10">
        <v>0.2</v>
      </c>
      <c r="M10">
        <v>0.4</v>
      </c>
      <c r="N10">
        <v>0.6</v>
      </c>
      <c r="O10">
        <v>0.8</v>
      </c>
      <c r="P10">
        <v>1</v>
      </c>
      <c r="Q10">
        <v>2</v>
      </c>
      <c r="R10">
        <v>4</v>
      </c>
      <c r="S10">
        <v>6</v>
      </c>
      <c r="T10">
        <v>8</v>
      </c>
    </row>
    <row r="11" spans="1:20" x14ac:dyDescent="0.25">
      <c r="A11">
        <v>0</v>
      </c>
      <c r="B11">
        <v>12.7</v>
      </c>
      <c r="C11">
        <v>11.3</v>
      </c>
      <c r="D11">
        <v>10.5</v>
      </c>
      <c r="E11">
        <v>9.89</v>
      </c>
      <c r="F11">
        <v>9.44</v>
      </c>
      <c r="G11">
        <v>8.06</v>
      </c>
      <c r="H11">
        <v>6.67</v>
      </c>
      <c r="I11">
        <v>5.87</v>
      </c>
      <c r="J11">
        <v>5.29</v>
      </c>
      <c r="K11">
        <v>4.8499999999999996</v>
      </c>
      <c r="L11">
        <v>3.51</v>
      </c>
      <c r="M11">
        <v>2.23</v>
      </c>
      <c r="N11">
        <v>1.55</v>
      </c>
      <c r="O11">
        <v>1.1299999999999999</v>
      </c>
      <c r="P11">
        <v>0.84199999999999997</v>
      </c>
      <c r="Q11">
        <v>0.22800000000000001</v>
      </c>
      <c r="R11">
        <v>2.23E-2</v>
      </c>
      <c r="S11">
        <v>2.5000000000000001E-3</v>
      </c>
      <c r="T11">
        <v>2.9999999999999997E-4</v>
      </c>
    </row>
    <row r="12" spans="1:20" x14ac:dyDescent="0.25">
      <c r="A12">
        <v>1.9999999999999999E-6</v>
      </c>
      <c r="B12">
        <v>12.1</v>
      </c>
      <c r="C12">
        <v>11.2</v>
      </c>
      <c r="D12">
        <v>10.5</v>
      </c>
      <c r="E12">
        <v>9.89</v>
      </c>
      <c r="F12">
        <v>9.44</v>
      </c>
      <c r="G12">
        <v>8.06</v>
      </c>
      <c r="H12">
        <v>6.67</v>
      </c>
      <c r="I12">
        <v>5.87</v>
      </c>
      <c r="J12">
        <v>5.29</v>
      </c>
      <c r="K12">
        <v>4.8499999999999996</v>
      </c>
      <c r="L12">
        <v>3.51</v>
      </c>
      <c r="M12">
        <v>2.23</v>
      </c>
      <c r="N12">
        <v>1.55</v>
      </c>
      <c r="O12">
        <v>1.1299999999999999</v>
      </c>
      <c r="P12">
        <v>0.84199999999999997</v>
      </c>
      <c r="Q12">
        <v>0.22800000000000001</v>
      </c>
      <c r="R12">
        <v>2.23E-2</v>
      </c>
      <c r="S12">
        <v>2.5000000000000001E-3</v>
      </c>
      <c r="T12">
        <v>2.9999999999999997E-4</v>
      </c>
    </row>
    <row r="13" spans="1:20" x14ac:dyDescent="0.25">
      <c r="A13">
        <v>3.9999999999999998E-6</v>
      </c>
      <c r="B13">
        <v>11.6</v>
      </c>
      <c r="C13">
        <v>11.1</v>
      </c>
      <c r="D13">
        <v>10.4</v>
      </c>
      <c r="E13">
        <v>9.8800000000000008</v>
      </c>
      <c r="F13">
        <v>9.44</v>
      </c>
      <c r="G13">
        <v>8.06</v>
      </c>
      <c r="H13">
        <v>6.67</v>
      </c>
      <c r="I13">
        <v>5.87</v>
      </c>
      <c r="J13">
        <v>5.29</v>
      </c>
      <c r="K13">
        <v>4.8499999999999996</v>
      </c>
      <c r="L13">
        <v>3.51</v>
      </c>
      <c r="M13">
        <v>2.23</v>
      </c>
      <c r="N13">
        <v>1.55</v>
      </c>
      <c r="O13">
        <v>1.1299999999999999</v>
      </c>
      <c r="P13">
        <v>0.84199999999999997</v>
      </c>
      <c r="Q13">
        <v>0.22800000000000001</v>
      </c>
      <c r="R13">
        <v>2.23E-2</v>
      </c>
      <c r="S13">
        <v>2.5000000000000001E-3</v>
      </c>
      <c r="T13">
        <v>2.9999999999999997E-4</v>
      </c>
    </row>
    <row r="14" spans="1:20" x14ac:dyDescent="0.25">
      <c r="A14">
        <v>6.0000000000000002E-6</v>
      </c>
      <c r="B14">
        <v>11.3</v>
      </c>
      <c r="C14">
        <v>10.9</v>
      </c>
      <c r="D14">
        <v>10.4</v>
      </c>
      <c r="E14">
        <v>9.8699999999999992</v>
      </c>
      <c r="F14">
        <v>9.44</v>
      </c>
      <c r="G14">
        <v>8.06</v>
      </c>
      <c r="H14">
        <v>6.67</v>
      </c>
      <c r="I14">
        <v>5.87</v>
      </c>
      <c r="J14">
        <v>5.29</v>
      </c>
      <c r="K14">
        <v>4.8499999999999996</v>
      </c>
      <c r="L14">
        <v>3.51</v>
      </c>
      <c r="M14">
        <v>2.23</v>
      </c>
      <c r="N14">
        <v>1.55</v>
      </c>
      <c r="O14">
        <v>1.1299999999999999</v>
      </c>
      <c r="P14">
        <v>0.84199999999999997</v>
      </c>
      <c r="Q14">
        <v>0.22800000000000001</v>
      </c>
      <c r="R14">
        <v>2.23E-2</v>
      </c>
      <c r="S14">
        <v>2.5000000000000001E-3</v>
      </c>
      <c r="T14">
        <v>2.9999999999999997E-4</v>
      </c>
    </row>
    <row r="15" spans="1:20" x14ac:dyDescent="0.25">
      <c r="A15">
        <v>7.9999999999999996E-6</v>
      </c>
      <c r="B15">
        <v>11</v>
      </c>
      <c r="C15">
        <v>10.7</v>
      </c>
      <c r="D15">
        <v>10.3</v>
      </c>
      <c r="E15">
        <v>9.84</v>
      </c>
      <c r="F15">
        <v>9.43</v>
      </c>
      <c r="G15">
        <v>8.06</v>
      </c>
      <c r="H15">
        <v>6.67</v>
      </c>
      <c r="I15">
        <v>5.87</v>
      </c>
      <c r="J15">
        <v>5.29</v>
      </c>
      <c r="K15">
        <v>4.8499999999999996</v>
      </c>
      <c r="L15">
        <v>3.51</v>
      </c>
      <c r="M15">
        <v>2.23</v>
      </c>
      <c r="N15">
        <v>1.55</v>
      </c>
      <c r="O15">
        <v>1.1299999999999999</v>
      </c>
      <c r="P15">
        <v>0.84199999999999997</v>
      </c>
      <c r="Q15">
        <v>0.22800000000000001</v>
      </c>
      <c r="R15">
        <v>2.23E-2</v>
      </c>
      <c r="S15">
        <v>2.5000000000000001E-3</v>
      </c>
      <c r="T15">
        <v>2.9999999999999997E-4</v>
      </c>
    </row>
    <row r="16" spans="1:20" x14ac:dyDescent="0.25">
      <c r="A16">
        <v>1.0000000000000001E-5</v>
      </c>
      <c r="B16">
        <v>10.8</v>
      </c>
      <c r="C16">
        <v>10.6</v>
      </c>
      <c r="D16">
        <v>10.199999999999999</v>
      </c>
      <c r="E16">
        <v>9.8000000000000007</v>
      </c>
      <c r="F16">
        <v>9.42</v>
      </c>
      <c r="G16">
        <v>8.06</v>
      </c>
      <c r="H16">
        <v>6.67</v>
      </c>
      <c r="I16">
        <v>5.87</v>
      </c>
      <c r="J16">
        <v>5.29</v>
      </c>
      <c r="K16">
        <v>4.8499999999999996</v>
      </c>
      <c r="L16">
        <v>3.51</v>
      </c>
      <c r="M16">
        <v>2.23</v>
      </c>
      <c r="N16">
        <v>1.55</v>
      </c>
      <c r="O16">
        <v>1.1299999999999999</v>
      </c>
      <c r="P16">
        <v>0.84199999999999997</v>
      </c>
      <c r="Q16">
        <v>0.22800000000000001</v>
      </c>
      <c r="R16">
        <v>2.23E-2</v>
      </c>
      <c r="S16">
        <v>2.5000000000000001E-3</v>
      </c>
      <c r="T16">
        <v>2.9999999999999997E-4</v>
      </c>
    </row>
    <row r="17" spans="1:20" x14ac:dyDescent="0.25">
      <c r="A17">
        <v>2.0000000000000002E-5</v>
      </c>
      <c r="B17">
        <v>10.199999999999999</v>
      </c>
      <c r="C17">
        <v>10.1</v>
      </c>
      <c r="D17">
        <v>9.84</v>
      </c>
      <c r="E17">
        <v>9.58</v>
      </c>
      <c r="F17">
        <v>9.3000000000000007</v>
      </c>
      <c r="G17">
        <v>8.06</v>
      </c>
      <c r="H17">
        <v>6.67</v>
      </c>
      <c r="I17">
        <v>5.87</v>
      </c>
      <c r="J17">
        <v>5.29</v>
      </c>
      <c r="K17">
        <v>4.8499999999999996</v>
      </c>
      <c r="L17">
        <v>3.51</v>
      </c>
      <c r="M17">
        <v>2.23</v>
      </c>
      <c r="N17">
        <v>1.55</v>
      </c>
      <c r="O17">
        <v>1.1299999999999999</v>
      </c>
      <c r="P17">
        <v>0.84199999999999997</v>
      </c>
      <c r="Q17">
        <v>0.22800000000000001</v>
      </c>
      <c r="R17">
        <v>2.23E-2</v>
      </c>
      <c r="S17">
        <v>2.5000000000000001E-3</v>
      </c>
      <c r="T17">
        <v>2.9999999999999997E-4</v>
      </c>
    </row>
    <row r="18" spans="1:20" x14ac:dyDescent="0.25">
      <c r="A18">
        <v>4.0000000000000003E-5</v>
      </c>
      <c r="B18">
        <v>9.52</v>
      </c>
      <c r="C18">
        <v>9.4499999999999993</v>
      </c>
      <c r="D18">
        <v>9.34</v>
      </c>
      <c r="E18">
        <v>9.19</v>
      </c>
      <c r="F18">
        <v>9.01</v>
      </c>
      <c r="G18">
        <v>8.0299999999999994</v>
      </c>
      <c r="H18">
        <v>6.67</v>
      </c>
      <c r="I18">
        <v>5.87</v>
      </c>
      <c r="J18">
        <v>5.29</v>
      </c>
      <c r="K18">
        <v>4.8499999999999996</v>
      </c>
      <c r="L18">
        <v>3.51</v>
      </c>
      <c r="M18">
        <v>2.23</v>
      </c>
      <c r="N18">
        <v>1.55</v>
      </c>
      <c r="O18">
        <v>1.1299999999999999</v>
      </c>
      <c r="P18">
        <v>0.84199999999999997</v>
      </c>
      <c r="Q18">
        <v>0.22800000000000001</v>
      </c>
      <c r="R18">
        <v>2.23E-2</v>
      </c>
      <c r="S18">
        <v>2.5000000000000001E-3</v>
      </c>
      <c r="T18">
        <v>2.9999999999999997E-4</v>
      </c>
    </row>
    <row r="19" spans="1:20" x14ac:dyDescent="0.25">
      <c r="A19">
        <v>6.0000000000000002E-5</v>
      </c>
      <c r="B19">
        <v>9.1300000000000008</v>
      </c>
      <c r="C19">
        <v>9.08</v>
      </c>
      <c r="D19">
        <v>9</v>
      </c>
      <c r="E19">
        <v>8.89</v>
      </c>
      <c r="F19">
        <v>8.77</v>
      </c>
      <c r="G19">
        <v>7.98</v>
      </c>
      <c r="H19">
        <v>6.67</v>
      </c>
      <c r="I19">
        <v>5.87</v>
      </c>
      <c r="J19">
        <v>5.29</v>
      </c>
      <c r="K19">
        <v>4.8499999999999996</v>
      </c>
      <c r="L19">
        <v>3.51</v>
      </c>
      <c r="M19">
        <v>2.23</v>
      </c>
      <c r="N19">
        <v>1.55</v>
      </c>
      <c r="O19">
        <v>1.1299999999999999</v>
      </c>
      <c r="P19">
        <v>0.84199999999999997</v>
      </c>
      <c r="Q19">
        <v>0.22800000000000001</v>
      </c>
      <c r="R19">
        <v>2.23E-2</v>
      </c>
      <c r="S19">
        <v>2.5000000000000001E-3</v>
      </c>
      <c r="T19">
        <v>2.9999999999999997E-4</v>
      </c>
    </row>
    <row r="20" spans="1:20" x14ac:dyDescent="0.25">
      <c r="A20">
        <v>8.0000000000000007E-5</v>
      </c>
      <c r="B20">
        <v>8.84</v>
      </c>
      <c r="C20">
        <v>8.81</v>
      </c>
      <c r="D20">
        <v>8.75</v>
      </c>
      <c r="E20">
        <v>8.67</v>
      </c>
      <c r="F20">
        <v>8.57</v>
      </c>
      <c r="G20">
        <v>7.91</v>
      </c>
      <c r="H20">
        <v>6.67</v>
      </c>
      <c r="I20">
        <v>5.87</v>
      </c>
      <c r="J20">
        <v>5.29</v>
      </c>
      <c r="K20">
        <v>4.8499999999999996</v>
      </c>
      <c r="L20">
        <v>3.51</v>
      </c>
      <c r="M20">
        <v>2.23</v>
      </c>
      <c r="N20">
        <v>1.55</v>
      </c>
      <c r="O20">
        <v>1.1299999999999999</v>
      </c>
      <c r="P20">
        <v>0.84199999999999997</v>
      </c>
      <c r="Q20">
        <v>0.22800000000000001</v>
      </c>
      <c r="R20">
        <v>2.23E-2</v>
      </c>
      <c r="S20">
        <v>2.5000000000000001E-3</v>
      </c>
      <c r="T20">
        <v>2.9999999999999997E-4</v>
      </c>
    </row>
    <row r="21" spans="1:20" x14ac:dyDescent="0.25">
      <c r="A21">
        <v>1E-4</v>
      </c>
      <c r="B21">
        <v>8.6199999999999992</v>
      </c>
      <c r="C21">
        <v>8.59</v>
      </c>
      <c r="D21">
        <v>8.5500000000000007</v>
      </c>
      <c r="E21">
        <v>8.48</v>
      </c>
      <c r="F21">
        <v>8.4</v>
      </c>
      <c r="G21">
        <v>7.84</v>
      </c>
      <c r="H21">
        <v>6.67</v>
      </c>
      <c r="I21">
        <v>5.87</v>
      </c>
      <c r="J21">
        <v>5.29</v>
      </c>
      <c r="K21">
        <v>4.8499999999999996</v>
      </c>
      <c r="L21">
        <v>3.51</v>
      </c>
      <c r="M21">
        <v>2.23</v>
      </c>
      <c r="N21">
        <v>1.55</v>
      </c>
      <c r="O21">
        <v>1.1299999999999999</v>
      </c>
      <c r="P21">
        <v>0.84199999999999997</v>
      </c>
      <c r="Q21">
        <v>0.22800000000000001</v>
      </c>
      <c r="R21">
        <v>2.23E-2</v>
      </c>
      <c r="S21">
        <v>2.5000000000000001E-3</v>
      </c>
      <c r="T21">
        <v>2.9999999999999997E-4</v>
      </c>
    </row>
    <row r="22" spans="1:20" x14ac:dyDescent="0.25">
      <c r="A22">
        <v>2.0000000000000001E-4</v>
      </c>
      <c r="B22">
        <v>7.94</v>
      </c>
      <c r="C22">
        <v>7.92</v>
      </c>
      <c r="D22">
        <v>7.9</v>
      </c>
      <c r="E22">
        <v>7.86</v>
      </c>
      <c r="F22">
        <v>7.82</v>
      </c>
      <c r="G22">
        <v>7.5</v>
      </c>
      <c r="H22">
        <v>6.62</v>
      </c>
      <c r="I22">
        <v>5.86</v>
      </c>
      <c r="J22">
        <v>5.29</v>
      </c>
      <c r="K22">
        <v>4.8499999999999996</v>
      </c>
      <c r="L22">
        <v>3.51</v>
      </c>
      <c r="M22">
        <v>2.23</v>
      </c>
      <c r="N22">
        <v>1.55</v>
      </c>
      <c r="O22">
        <v>1.1299999999999999</v>
      </c>
      <c r="P22">
        <v>0.84199999999999997</v>
      </c>
      <c r="Q22">
        <v>0.22800000000000001</v>
      </c>
      <c r="R22">
        <v>2.23E-2</v>
      </c>
      <c r="S22">
        <v>2.5000000000000001E-3</v>
      </c>
      <c r="T22">
        <v>2.9999999999999997E-4</v>
      </c>
    </row>
    <row r="23" spans="1:20" x14ac:dyDescent="0.25">
      <c r="A23">
        <v>4.0000000000000002E-4</v>
      </c>
      <c r="B23">
        <v>7.24</v>
      </c>
      <c r="C23">
        <v>7.24</v>
      </c>
      <c r="D23">
        <v>7.22</v>
      </c>
      <c r="E23">
        <v>7.21</v>
      </c>
      <c r="F23">
        <v>7.19</v>
      </c>
      <c r="G23">
        <v>7.01</v>
      </c>
      <c r="H23">
        <v>6.45</v>
      </c>
      <c r="I23">
        <v>5.83</v>
      </c>
      <c r="J23">
        <v>5.29</v>
      </c>
      <c r="K23">
        <v>4.8499999999999996</v>
      </c>
      <c r="L23">
        <v>3.51</v>
      </c>
      <c r="M23">
        <v>2.23</v>
      </c>
      <c r="N23">
        <v>1.55</v>
      </c>
      <c r="O23">
        <v>1.1299999999999999</v>
      </c>
      <c r="P23">
        <v>0.84199999999999997</v>
      </c>
      <c r="Q23">
        <v>0.22800000000000001</v>
      </c>
      <c r="R23">
        <v>2.23E-2</v>
      </c>
      <c r="S23">
        <v>2.5000000000000001E-3</v>
      </c>
      <c r="T23">
        <v>2.9999999999999997E-4</v>
      </c>
    </row>
    <row r="24" spans="1:20" x14ac:dyDescent="0.25">
      <c r="A24">
        <v>5.9999999999999995E-4</v>
      </c>
      <c r="B24">
        <v>6.84</v>
      </c>
      <c r="C24">
        <v>6.84</v>
      </c>
      <c r="D24">
        <v>6.83</v>
      </c>
      <c r="E24">
        <v>6.82</v>
      </c>
      <c r="F24">
        <v>6.8</v>
      </c>
      <c r="G24">
        <v>6.68</v>
      </c>
      <c r="H24">
        <v>6.27</v>
      </c>
      <c r="I24">
        <v>5.77</v>
      </c>
      <c r="J24">
        <v>5.27</v>
      </c>
      <c r="K24">
        <v>4.8499999999999996</v>
      </c>
      <c r="L24">
        <v>3.51</v>
      </c>
      <c r="M24">
        <v>2.23</v>
      </c>
      <c r="N24">
        <v>1.55</v>
      </c>
      <c r="O24">
        <v>1.1299999999999999</v>
      </c>
      <c r="P24">
        <v>0.84199999999999997</v>
      </c>
      <c r="Q24">
        <v>0.22800000000000001</v>
      </c>
      <c r="R24">
        <v>2.23E-2</v>
      </c>
      <c r="S24">
        <v>2.5000000000000001E-3</v>
      </c>
      <c r="T24">
        <v>2.9999999999999997E-4</v>
      </c>
    </row>
    <row r="25" spans="1:20" x14ac:dyDescent="0.25">
      <c r="A25">
        <v>8.0000000000000004E-4</v>
      </c>
      <c r="B25">
        <v>6.55</v>
      </c>
      <c r="C25">
        <v>6.55</v>
      </c>
      <c r="D25">
        <v>6.54</v>
      </c>
      <c r="E25">
        <v>6.53</v>
      </c>
      <c r="F25">
        <v>6.52</v>
      </c>
      <c r="G25">
        <v>6.43</v>
      </c>
      <c r="H25">
        <v>6.11</v>
      </c>
      <c r="I25">
        <v>5.69</v>
      </c>
      <c r="J25">
        <v>5.25</v>
      </c>
      <c r="K25">
        <v>4.84</v>
      </c>
      <c r="L25">
        <v>3.51</v>
      </c>
      <c r="M25">
        <v>2.23</v>
      </c>
      <c r="N25">
        <v>1.55</v>
      </c>
      <c r="O25">
        <v>1.1299999999999999</v>
      </c>
      <c r="P25">
        <v>0.84199999999999997</v>
      </c>
      <c r="Q25">
        <v>0.22800000000000001</v>
      </c>
      <c r="R25">
        <v>2.23E-2</v>
      </c>
      <c r="S25">
        <v>2.5000000000000001E-3</v>
      </c>
      <c r="T25">
        <v>2.9999999999999997E-4</v>
      </c>
    </row>
    <row r="26" spans="1:20" x14ac:dyDescent="0.25">
      <c r="A26">
        <v>1E-3</v>
      </c>
      <c r="B26">
        <v>6.33</v>
      </c>
      <c r="C26">
        <v>6.33</v>
      </c>
      <c r="D26">
        <v>6.32</v>
      </c>
      <c r="E26">
        <v>6.32</v>
      </c>
      <c r="F26">
        <v>6.31</v>
      </c>
      <c r="G26">
        <v>6.23</v>
      </c>
      <c r="H26">
        <v>5.97</v>
      </c>
      <c r="I26">
        <v>5.61</v>
      </c>
      <c r="J26">
        <v>5.21</v>
      </c>
      <c r="K26">
        <v>4.83</v>
      </c>
      <c r="L26">
        <v>3.51</v>
      </c>
      <c r="M26">
        <v>2.23</v>
      </c>
      <c r="N26">
        <v>1.55</v>
      </c>
      <c r="O26">
        <v>1.1299999999999999</v>
      </c>
      <c r="P26">
        <v>0.84199999999999997</v>
      </c>
      <c r="Q26">
        <v>0.22800000000000001</v>
      </c>
      <c r="R26">
        <v>2.23E-2</v>
      </c>
      <c r="S26">
        <v>2.5000000000000001E-3</v>
      </c>
      <c r="T26">
        <v>2.9999999999999997E-4</v>
      </c>
    </row>
    <row r="27" spans="1:20" x14ac:dyDescent="0.25">
      <c r="A27">
        <v>2E-3</v>
      </c>
      <c r="B27">
        <v>5.64</v>
      </c>
      <c r="C27">
        <v>5.64</v>
      </c>
      <c r="D27">
        <v>5.63</v>
      </c>
      <c r="E27">
        <v>5.63</v>
      </c>
      <c r="F27">
        <v>5.63</v>
      </c>
      <c r="G27">
        <v>5.59</v>
      </c>
      <c r="H27">
        <v>5.45</v>
      </c>
      <c r="I27">
        <v>5.24</v>
      </c>
      <c r="J27">
        <v>4.9800000000000004</v>
      </c>
      <c r="K27">
        <v>4.71</v>
      </c>
      <c r="L27">
        <v>3.5</v>
      </c>
      <c r="M27">
        <v>2.23</v>
      </c>
      <c r="N27">
        <v>1.55</v>
      </c>
      <c r="O27">
        <v>1.1299999999999999</v>
      </c>
      <c r="P27">
        <v>0.84199999999999997</v>
      </c>
      <c r="Q27">
        <v>0.22800000000000001</v>
      </c>
      <c r="R27">
        <v>2.23E-2</v>
      </c>
      <c r="S27">
        <v>2.5000000000000001E-3</v>
      </c>
      <c r="T27">
        <v>2.9999999999999997E-4</v>
      </c>
    </row>
    <row r="28" spans="1:20" x14ac:dyDescent="0.25">
      <c r="A28">
        <v>4.0000000000000001E-3</v>
      </c>
      <c r="B28">
        <v>4.95</v>
      </c>
      <c r="C28">
        <v>4.95</v>
      </c>
      <c r="D28">
        <v>4.95</v>
      </c>
      <c r="E28">
        <v>4.9400000000000004</v>
      </c>
      <c r="F28">
        <v>4.9400000000000004</v>
      </c>
      <c r="G28">
        <v>4.92</v>
      </c>
      <c r="H28">
        <v>4.8499999999999996</v>
      </c>
      <c r="I28">
        <v>4.74</v>
      </c>
      <c r="J28">
        <v>4.59</v>
      </c>
      <c r="K28">
        <v>4.42</v>
      </c>
      <c r="L28">
        <v>3.48</v>
      </c>
      <c r="M28">
        <v>2.23</v>
      </c>
      <c r="N28">
        <v>1.55</v>
      </c>
      <c r="O28">
        <v>1.1299999999999999</v>
      </c>
      <c r="P28">
        <v>0.84199999999999997</v>
      </c>
      <c r="Q28">
        <v>0.22800000000000001</v>
      </c>
      <c r="R28">
        <v>2.23E-2</v>
      </c>
      <c r="S28">
        <v>2.5000000000000001E-3</v>
      </c>
      <c r="T28">
        <v>2.9999999999999997E-4</v>
      </c>
    </row>
    <row r="29" spans="1:20" x14ac:dyDescent="0.25">
      <c r="A29">
        <v>6.0000000000000001E-3</v>
      </c>
      <c r="B29">
        <v>4.54</v>
      </c>
      <c r="C29">
        <v>4.95</v>
      </c>
      <c r="D29">
        <v>4.95</v>
      </c>
      <c r="E29">
        <v>4.9400000000000004</v>
      </c>
      <c r="F29">
        <v>4.54</v>
      </c>
      <c r="G29">
        <v>4.53</v>
      </c>
      <c r="H29">
        <v>4.4800000000000004</v>
      </c>
      <c r="I29">
        <v>4.41</v>
      </c>
      <c r="J29">
        <v>4.3</v>
      </c>
      <c r="K29">
        <v>4.18</v>
      </c>
      <c r="L29">
        <v>3.43</v>
      </c>
      <c r="M29">
        <v>2.23</v>
      </c>
      <c r="N29">
        <v>1.55</v>
      </c>
      <c r="O29">
        <v>1.1299999999999999</v>
      </c>
      <c r="P29">
        <v>0.84199999999999997</v>
      </c>
      <c r="Q29">
        <v>0.22800000000000001</v>
      </c>
      <c r="R29">
        <v>2.23E-2</v>
      </c>
      <c r="S29">
        <v>2.5000000000000001E-3</v>
      </c>
      <c r="T29">
        <v>2.9999999999999997E-4</v>
      </c>
    </row>
    <row r="30" spans="1:20" x14ac:dyDescent="0.25">
      <c r="A30">
        <v>8.0000000000000002E-3</v>
      </c>
      <c r="B30">
        <v>4.26</v>
      </c>
      <c r="C30">
        <v>4.95</v>
      </c>
      <c r="D30">
        <v>4.95</v>
      </c>
      <c r="E30">
        <v>4.9400000000000004</v>
      </c>
      <c r="F30">
        <v>4.26</v>
      </c>
      <c r="G30">
        <v>4.25</v>
      </c>
      <c r="H30">
        <v>4.21</v>
      </c>
      <c r="I30">
        <v>4.1500000000000004</v>
      </c>
      <c r="J30">
        <v>4.08</v>
      </c>
      <c r="K30">
        <v>3.98</v>
      </c>
      <c r="L30">
        <v>3.36</v>
      </c>
      <c r="M30">
        <v>2.23</v>
      </c>
      <c r="N30">
        <v>1.55</v>
      </c>
      <c r="O30">
        <v>1.1299999999999999</v>
      </c>
      <c r="P30">
        <v>0.84199999999999997</v>
      </c>
      <c r="Q30">
        <v>0.22800000000000001</v>
      </c>
      <c r="R30">
        <v>2.23E-2</v>
      </c>
      <c r="S30">
        <v>2.5000000000000001E-3</v>
      </c>
      <c r="T30">
        <v>2.9999999999999997E-4</v>
      </c>
    </row>
    <row r="31" spans="1:20" x14ac:dyDescent="0.25">
      <c r="A31">
        <v>0.01</v>
      </c>
      <c r="B31">
        <v>4.04</v>
      </c>
      <c r="C31">
        <v>4.95</v>
      </c>
      <c r="D31">
        <v>4.95</v>
      </c>
      <c r="E31">
        <v>4.9400000000000004</v>
      </c>
      <c r="F31">
        <v>4.04</v>
      </c>
      <c r="G31">
        <v>4.03</v>
      </c>
      <c r="H31">
        <v>4</v>
      </c>
      <c r="I31">
        <v>3.95</v>
      </c>
      <c r="J31">
        <v>3.89</v>
      </c>
      <c r="K31">
        <v>3.81</v>
      </c>
      <c r="L31">
        <v>3.29</v>
      </c>
      <c r="M31">
        <v>2.23</v>
      </c>
      <c r="N31">
        <v>1.55</v>
      </c>
      <c r="O31">
        <v>1.1299999999999999</v>
      </c>
      <c r="P31">
        <v>0.84199999999999997</v>
      </c>
      <c r="Q31">
        <v>0.22800000000000001</v>
      </c>
      <c r="R31">
        <v>2.23E-2</v>
      </c>
      <c r="S31">
        <v>2.5000000000000001E-3</v>
      </c>
      <c r="T31">
        <v>2.9999999999999997E-4</v>
      </c>
    </row>
    <row r="32" spans="1:20" x14ac:dyDescent="0.25">
      <c r="A32">
        <v>0.02</v>
      </c>
      <c r="B32">
        <v>3.35</v>
      </c>
      <c r="C32">
        <v>4.95</v>
      </c>
      <c r="D32">
        <v>4.95</v>
      </c>
      <c r="E32">
        <v>4.9400000000000004</v>
      </c>
      <c r="F32">
        <v>3.35</v>
      </c>
      <c r="G32">
        <v>6.65</v>
      </c>
      <c r="H32">
        <v>3.34</v>
      </c>
      <c r="I32">
        <v>3.31</v>
      </c>
      <c r="J32">
        <v>3.28</v>
      </c>
      <c r="K32">
        <v>3.24</v>
      </c>
      <c r="L32">
        <v>2.95</v>
      </c>
      <c r="M32">
        <v>2.1800000000000002</v>
      </c>
      <c r="N32">
        <v>1.55</v>
      </c>
      <c r="O32">
        <v>1.1299999999999999</v>
      </c>
      <c r="P32">
        <v>0.84199999999999997</v>
      </c>
      <c r="Q32">
        <v>0.22800000000000001</v>
      </c>
      <c r="R32">
        <v>2.23E-2</v>
      </c>
      <c r="S32">
        <v>2.5000000000000001E-3</v>
      </c>
      <c r="T32">
        <v>2.9999999999999997E-4</v>
      </c>
    </row>
    <row r="33" spans="1:20" x14ac:dyDescent="0.25">
      <c r="A33">
        <v>0.04</v>
      </c>
      <c r="B33">
        <v>2.68</v>
      </c>
      <c r="C33">
        <v>4.95</v>
      </c>
      <c r="D33">
        <v>4.95</v>
      </c>
      <c r="E33">
        <v>4.9400000000000004</v>
      </c>
      <c r="F33">
        <v>2.68</v>
      </c>
      <c r="G33">
        <v>2.68</v>
      </c>
      <c r="H33">
        <v>2.67</v>
      </c>
      <c r="I33">
        <v>2.66</v>
      </c>
      <c r="J33">
        <v>2.65</v>
      </c>
      <c r="K33">
        <v>2.63</v>
      </c>
      <c r="L33">
        <v>2.48</v>
      </c>
      <c r="M33">
        <v>2.02</v>
      </c>
      <c r="N33">
        <v>1.52</v>
      </c>
      <c r="O33">
        <v>1.1299999999999999</v>
      </c>
      <c r="P33">
        <v>0.84199999999999997</v>
      </c>
      <c r="Q33">
        <v>0.22800000000000001</v>
      </c>
      <c r="R33">
        <v>2.23E-2</v>
      </c>
      <c r="S33">
        <v>2.5000000000000001E-3</v>
      </c>
      <c r="T33">
        <v>2.9999999999999997E-4</v>
      </c>
    </row>
    <row r="34" spans="1:20" x14ac:dyDescent="0.25">
      <c r="A34">
        <v>0.06</v>
      </c>
      <c r="B34">
        <v>2.2999999999999998</v>
      </c>
      <c r="C34">
        <v>4.95</v>
      </c>
      <c r="D34">
        <v>4.95</v>
      </c>
      <c r="E34">
        <v>4.9400000000000004</v>
      </c>
      <c r="F34">
        <v>2.2999999999999998</v>
      </c>
      <c r="G34">
        <v>2.29</v>
      </c>
      <c r="H34">
        <v>2.29</v>
      </c>
      <c r="I34">
        <v>2.2799999999999998</v>
      </c>
      <c r="J34">
        <v>2.27</v>
      </c>
      <c r="K34">
        <v>2.2599999999999998</v>
      </c>
      <c r="L34">
        <v>2.17</v>
      </c>
      <c r="M34">
        <v>1.85</v>
      </c>
      <c r="N34">
        <v>1.46</v>
      </c>
      <c r="O34">
        <v>1.1100000000000001</v>
      </c>
      <c r="P34">
        <v>0.83899999999999997</v>
      </c>
      <c r="Q34">
        <v>0.22800000000000001</v>
      </c>
      <c r="R34">
        <v>2.23E-2</v>
      </c>
      <c r="S34">
        <v>2.5000000000000001E-3</v>
      </c>
      <c r="T34">
        <v>2.9999999999999997E-4</v>
      </c>
    </row>
    <row r="35" spans="1:20" x14ac:dyDescent="0.25">
      <c r="A35">
        <v>0.08</v>
      </c>
      <c r="B35">
        <v>2.0299999999999998</v>
      </c>
      <c r="C35">
        <v>4.95</v>
      </c>
      <c r="D35">
        <v>4.95</v>
      </c>
      <c r="E35">
        <v>4.9400000000000004</v>
      </c>
      <c r="F35">
        <v>2.2999999999999998</v>
      </c>
      <c r="G35">
        <v>2.0299999999999998</v>
      </c>
      <c r="H35">
        <v>2.02</v>
      </c>
      <c r="I35">
        <v>2.02</v>
      </c>
      <c r="J35">
        <v>2.0099999999999998</v>
      </c>
      <c r="K35">
        <v>2</v>
      </c>
      <c r="L35">
        <v>1.94</v>
      </c>
      <c r="M35">
        <v>1.69</v>
      </c>
      <c r="N35">
        <v>1.39</v>
      </c>
      <c r="O35">
        <v>1.08</v>
      </c>
      <c r="P35">
        <v>0.83199999999999996</v>
      </c>
      <c r="Q35">
        <v>0.22800000000000001</v>
      </c>
      <c r="R35">
        <v>2.23E-2</v>
      </c>
      <c r="S35">
        <v>2.5000000000000001E-3</v>
      </c>
      <c r="T35">
        <v>2.9999999999999997E-4</v>
      </c>
    </row>
    <row r="36" spans="1:20" x14ac:dyDescent="0.25">
      <c r="A36">
        <v>0.1</v>
      </c>
      <c r="B36">
        <v>1.82</v>
      </c>
      <c r="C36">
        <v>4.95</v>
      </c>
      <c r="D36">
        <v>4.95</v>
      </c>
      <c r="E36">
        <v>4.9400000000000004</v>
      </c>
      <c r="F36">
        <v>2.2999999999999998</v>
      </c>
      <c r="G36">
        <v>2.0299999999999998</v>
      </c>
      <c r="H36">
        <v>1.82</v>
      </c>
      <c r="I36">
        <v>1.82</v>
      </c>
      <c r="J36">
        <v>1.81</v>
      </c>
      <c r="K36">
        <v>1.8</v>
      </c>
      <c r="L36">
        <v>1.75</v>
      </c>
      <c r="M36">
        <v>1.56</v>
      </c>
      <c r="N36">
        <v>1.31</v>
      </c>
      <c r="O36">
        <v>1.05</v>
      </c>
      <c r="P36">
        <v>0.81899999999999995</v>
      </c>
      <c r="Q36">
        <v>0.22800000000000001</v>
      </c>
      <c r="R36">
        <v>2.23E-2</v>
      </c>
      <c r="S36">
        <v>2.5000000000000001E-3</v>
      </c>
      <c r="T36">
        <v>2.9999999999999997E-4</v>
      </c>
    </row>
    <row r="37" spans="1:20" x14ac:dyDescent="0.25">
      <c r="A37">
        <v>0.2</v>
      </c>
      <c r="B37">
        <v>1.22</v>
      </c>
      <c r="C37">
        <v>4.95</v>
      </c>
      <c r="D37">
        <v>4.95</v>
      </c>
      <c r="E37">
        <v>4.9400000000000004</v>
      </c>
      <c r="F37">
        <v>2.2999999999999998</v>
      </c>
      <c r="G37">
        <v>2.0299999999999998</v>
      </c>
      <c r="H37">
        <v>1.22</v>
      </c>
      <c r="I37">
        <v>1.22</v>
      </c>
      <c r="J37">
        <v>1.22</v>
      </c>
      <c r="K37">
        <v>1.22</v>
      </c>
      <c r="L37">
        <v>1.19</v>
      </c>
      <c r="M37">
        <v>1.1100000000000001</v>
      </c>
      <c r="N37">
        <v>0.996</v>
      </c>
      <c r="O37">
        <v>0.85699999999999998</v>
      </c>
      <c r="P37">
        <v>0.71499999999999997</v>
      </c>
      <c r="Q37">
        <v>0.22700000000000001</v>
      </c>
      <c r="R37">
        <v>2.23E-2</v>
      </c>
      <c r="S37">
        <v>2.5000000000000001E-3</v>
      </c>
      <c r="T37">
        <v>2.9999999999999997E-4</v>
      </c>
    </row>
    <row r="38" spans="1:20" x14ac:dyDescent="0.25">
      <c r="A38">
        <v>0.4</v>
      </c>
      <c r="B38">
        <v>0.70199999999999996</v>
      </c>
      <c r="C38">
        <v>4.95</v>
      </c>
      <c r="D38">
        <v>4.95</v>
      </c>
      <c r="E38">
        <v>4.9400000000000004</v>
      </c>
      <c r="F38">
        <v>2.2999999999999998</v>
      </c>
      <c r="G38">
        <v>2.0299999999999998</v>
      </c>
      <c r="H38">
        <v>0.70199999999999996</v>
      </c>
      <c r="I38">
        <v>0.70199999999999996</v>
      </c>
      <c r="J38">
        <v>0.70099999999999996</v>
      </c>
      <c r="K38">
        <v>0.7</v>
      </c>
      <c r="L38">
        <v>0.69299999999999995</v>
      </c>
      <c r="M38">
        <v>0.66500000000000004</v>
      </c>
      <c r="N38">
        <v>0.621</v>
      </c>
      <c r="O38">
        <v>0.56499999999999995</v>
      </c>
      <c r="P38">
        <v>0.502</v>
      </c>
      <c r="Q38">
        <v>0.21</v>
      </c>
      <c r="R38">
        <v>2.23E-2</v>
      </c>
      <c r="S38">
        <v>2.5000000000000001E-3</v>
      </c>
      <c r="T38">
        <v>2.9999999999999997E-4</v>
      </c>
    </row>
    <row r="39" spans="1:20" x14ac:dyDescent="0.25">
      <c r="A39">
        <v>0.6</v>
      </c>
      <c r="B39">
        <v>0.45400000000000001</v>
      </c>
      <c r="C39">
        <v>4.95</v>
      </c>
      <c r="D39">
        <v>4.95</v>
      </c>
      <c r="E39">
        <v>4.9400000000000004</v>
      </c>
      <c r="F39">
        <v>2.2999999999999998</v>
      </c>
      <c r="G39">
        <v>2.0299999999999998</v>
      </c>
      <c r="H39">
        <v>0.45400000000000001</v>
      </c>
      <c r="I39">
        <v>0.45400000000000001</v>
      </c>
      <c r="J39">
        <v>0.45400000000000001</v>
      </c>
      <c r="K39">
        <v>0.45300000000000001</v>
      </c>
      <c r="L39">
        <v>0.45</v>
      </c>
      <c r="M39">
        <v>0.436</v>
      </c>
      <c r="N39">
        <v>0.41499999999999998</v>
      </c>
      <c r="O39">
        <v>0.38700000000000001</v>
      </c>
      <c r="P39">
        <v>0.35399999999999998</v>
      </c>
      <c r="Q39">
        <v>0.17699999999999999</v>
      </c>
      <c r="R39">
        <v>2.2200000000000001E-2</v>
      </c>
      <c r="S39">
        <v>2.5000000000000001E-3</v>
      </c>
      <c r="T39">
        <v>2.9999999999999997E-4</v>
      </c>
    </row>
    <row r="40" spans="1:20" x14ac:dyDescent="0.25">
      <c r="A40">
        <v>0.8</v>
      </c>
      <c r="B40">
        <v>0.311</v>
      </c>
      <c r="C40">
        <v>4.95</v>
      </c>
      <c r="D40">
        <v>4.95</v>
      </c>
      <c r="E40">
        <v>4.9400000000000004</v>
      </c>
      <c r="F40">
        <v>2.2999999999999998</v>
      </c>
      <c r="G40">
        <v>2.0299999999999998</v>
      </c>
      <c r="H40">
        <v>0.311</v>
      </c>
      <c r="I40">
        <v>0.31</v>
      </c>
      <c r="J40">
        <v>0.31</v>
      </c>
      <c r="K40">
        <v>0.31</v>
      </c>
      <c r="L40">
        <v>0.308</v>
      </c>
      <c r="M40">
        <v>0.30099999999999999</v>
      </c>
      <c r="N40">
        <v>0.28899999999999998</v>
      </c>
      <c r="O40">
        <v>0.27300000000000002</v>
      </c>
      <c r="P40">
        <v>0.254</v>
      </c>
      <c r="Q40">
        <v>0.14399999999999999</v>
      </c>
      <c r="R40">
        <v>2.18E-2</v>
      </c>
      <c r="S40">
        <v>2.5000000000000001E-3</v>
      </c>
      <c r="T40">
        <v>2.9999999999999997E-4</v>
      </c>
    </row>
    <row r="41" spans="1:20" x14ac:dyDescent="0.25">
      <c r="A41">
        <v>1</v>
      </c>
      <c r="B41">
        <v>0.219</v>
      </c>
      <c r="C41">
        <v>4.95</v>
      </c>
      <c r="D41">
        <v>4.95</v>
      </c>
      <c r="E41">
        <v>4.9400000000000004</v>
      </c>
      <c r="F41">
        <v>2.2999999999999998</v>
      </c>
      <c r="G41">
        <v>2.0299999999999998</v>
      </c>
      <c r="H41">
        <v>0.311</v>
      </c>
      <c r="I41">
        <v>0.31</v>
      </c>
      <c r="J41">
        <v>0.31</v>
      </c>
      <c r="K41">
        <v>0.219</v>
      </c>
      <c r="L41">
        <v>0.218</v>
      </c>
      <c r="M41">
        <v>0.21299999999999999</v>
      </c>
      <c r="N41">
        <v>0.20599999999999999</v>
      </c>
      <c r="O41">
        <v>0.19700000000000001</v>
      </c>
      <c r="P41">
        <v>0.185</v>
      </c>
      <c r="Q41">
        <v>0.114</v>
      </c>
      <c r="R41">
        <v>2.07E-2</v>
      </c>
      <c r="S41">
        <v>2.5000000000000001E-3</v>
      </c>
      <c r="T41">
        <v>2.9999999999999997E-4</v>
      </c>
    </row>
    <row r="42" spans="1:20" x14ac:dyDescent="0.25">
      <c r="A42">
        <v>4</v>
      </c>
      <c r="B42">
        <v>4.9000000000000002E-2</v>
      </c>
      <c r="C42">
        <v>4.95</v>
      </c>
      <c r="D42">
        <v>4.95</v>
      </c>
      <c r="E42">
        <v>4.9400000000000004</v>
      </c>
      <c r="F42">
        <v>2.2999999999999998</v>
      </c>
      <c r="G42">
        <v>2.0299999999999998</v>
      </c>
      <c r="H42">
        <v>0.311</v>
      </c>
      <c r="I42">
        <v>0.31</v>
      </c>
      <c r="J42">
        <v>0.31</v>
      </c>
      <c r="K42">
        <v>0.219</v>
      </c>
      <c r="L42">
        <v>4.9000000000000002E-2</v>
      </c>
      <c r="M42">
        <v>4.8000000000000001E-2</v>
      </c>
      <c r="N42">
        <v>4.7E-2</v>
      </c>
      <c r="O42">
        <v>4.5999999999999999E-2</v>
      </c>
      <c r="P42">
        <v>4.3999999999999997E-2</v>
      </c>
      <c r="Q42">
        <v>3.4000000000000002E-2</v>
      </c>
      <c r="R42">
        <v>1.0999999999999999E-2</v>
      </c>
      <c r="S42">
        <v>2.0999999999999999E-3</v>
      </c>
      <c r="T42">
        <v>2.9999999999999997E-4</v>
      </c>
    </row>
    <row r="43" spans="1:20" x14ac:dyDescent="0.25">
      <c r="A43">
        <v>2</v>
      </c>
      <c r="B43">
        <v>3.8E-3</v>
      </c>
      <c r="C43">
        <v>4.95</v>
      </c>
      <c r="D43">
        <v>4.95</v>
      </c>
      <c r="E43">
        <v>4.9400000000000004</v>
      </c>
      <c r="F43">
        <v>2.2999999999999998</v>
      </c>
      <c r="G43">
        <v>2.0299999999999998</v>
      </c>
      <c r="H43">
        <v>0.311</v>
      </c>
      <c r="I43">
        <v>0.31</v>
      </c>
      <c r="J43">
        <v>0.31</v>
      </c>
      <c r="K43">
        <v>0.219</v>
      </c>
      <c r="L43">
        <v>4.9000000000000002E-2</v>
      </c>
      <c r="M43">
        <v>3.8E-3</v>
      </c>
      <c r="N43">
        <v>3.7000000000000002E-3</v>
      </c>
      <c r="O43">
        <v>3.7000000000000002E-3</v>
      </c>
      <c r="P43">
        <v>3.5999999999999999E-3</v>
      </c>
      <c r="Q43">
        <v>3.0999999999999999E-3</v>
      </c>
      <c r="R43">
        <v>1.6000000000000001E-3</v>
      </c>
      <c r="S43">
        <v>5.9999999999999995E-4</v>
      </c>
      <c r="T43">
        <v>2.0000000000000001E-4</v>
      </c>
    </row>
    <row r="44" spans="1:20" x14ac:dyDescent="0.25">
      <c r="A44">
        <v>6</v>
      </c>
      <c r="B44">
        <v>4.0000000000000002E-4</v>
      </c>
      <c r="C44">
        <v>4.95</v>
      </c>
      <c r="D44">
        <v>4.95</v>
      </c>
      <c r="E44">
        <v>4.9400000000000004</v>
      </c>
      <c r="F44">
        <v>2.2999999999999998</v>
      </c>
      <c r="G44">
        <v>2.0299999999999998</v>
      </c>
      <c r="H44">
        <v>0.311</v>
      </c>
      <c r="I44">
        <v>0.31</v>
      </c>
      <c r="J44">
        <v>0.31</v>
      </c>
      <c r="K44">
        <v>0.219</v>
      </c>
      <c r="L44">
        <v>4.9000000000000002E-2</v>
      </c>
      <c r="M44">
        <v>3.8E-3</v>
      </c>
      <c r="N44">
        <v>3.7000000000000002E-3</v>
      </c>
      <c r="O44">
        <v>3.7000000000000002E-3</v>
      </c>
      <c r="P44">
        <v>4.0000000000000002E-4</v>
      </c>
      <c r="Q44">
        <v>2.9999999999999997E-4</v>
      </c>
      <c r="R44">
        <v>2.0000000000000001E-4</v>
      </c>
      <c r="S44">
        <v>1E-4</v>
      </c>
      <c r="T44">
        <v>0</v>
      </c>
    </row>
    <row r="45" spans="1:20" x14ac:dyDescent="0.25">
      <c r="A45">
        <v>8</v>
      </c>
      <c r="B45">
        <v>0</v>
      </c>
      <c r="C45">
        <v>4.95</v>
      </c>
      <c r="D45">
        <v>4.95</v>
      </c>
      <c r="E45">
        <v>4.9400000000000004</v>
      </c>
      <c r="F45">
        <v>2.2999999999999998</v>
      </c>
      <c r="G45">
        <v>2.0299999999999998</v>
      </c>
      <c r="H45">
        <v>0.311</v>
      </c>
      <c r="I45">
        <v>0.31</v>
      </c>
      <c r="J45">
        <v>0.31</v>
      </c>
      <c r="K45">
        <v>0.219</v>
      </c>
      <c r="L45">
        <v>4.9000000000000002E-2</v>
      </c>
      <c r="M45">
        <v>3.8E-3</v>
      </c>
      <c r="N45">
        <v>3.7000000000000002E-3</v>
      </c>
      <c r="O45">
        <v>3.7000000000000002E-3</v>
      </c>
      <c r="P45">
        <v>4.0000000000000002E-4</v>
      </c>
      <c r="Q45">
        <v>2.9999999999999997E-4</v>
      </c>
      <c r="R45">
        <v>2.0000000000000001E-4</v>
      </c>
      <c r="S45">
        <v>1E-4</v>
      </c>
      <c r="T45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Theis</vt:lpstr>
      <vt:lpstr>Hantush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Gimenez</dc:creator>
  <cp:lastModifiedBy>Manuel Gimenez</cp:lastModifiedBy>
  <dcterms:created xsi:type="dcterms:W3CDTF">2020-06-14T23:40:23Z</dcterms:created>
  <dcterms:modified xsi:type="dcterms:W3CDTF">2020-06-14T23:46:48Z</dcterms:modified>
</cp:coreProperties>
</file>