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5985" tabRatio="330" activeTab="0"/>
  </bookViews>
  <sheets>
    <sheet name="niveles de servicio" sheetId="1" r:id="rId1"/>
  </sheets>
  <definedNames>
    <definedName name="_xlnm.Print_Area" localSheetId="0">'niveles de servicio'!$A$3:$AA$26</definedName>
  </definedNames>
  <calcPr fullCalcOnLoad="1"/>
</workbook>
</file>

<file path=xl/sharedStrings.xml><?xml version="1.0" encoding="utf-8"?>
<sst xmlns="http://schemas.openxmlformats.org/spreadsheetml/2006/main" count="101" uniqueCount="46">
  <si>
    <t>RUTA</t>
  </si>
  <si>
    <t>DESCRIPCION</t>
  </si>
  <si>
    <t>KM PPIO</t>
  </si>
  <si>
    <t>KM FIN</t>
  </si>
  <si>
    <t>FIRME</t>
  </si>
  <si>
    <t>T.BIT.</t>
  </si>
  <si>
    <t>C.ASF.</t>
  </si>
  <si>
    <t>BANQ.</t>
  </si>
  <si>
    <t>AÑO</t>
  </si>
  <si>
    <t>MUESTRA</t>
  </si>
  <si>
    <t>CALZADA</t>
  </si>
  <si>
    <t>SEG. VIAL</t>
  </si>
  <si>
    <t>FAJA</t>
  </si>
  <si>
    <t>O.de ARTE</t>
  </si>
  <si>
    <t>O.ARTE MENOR</t>
  </si>
  <si>
    <t>O.ARTE MAYOR</t>
  </si>
  <si>
    <t xml:space="preserve">NS POR RUBRO PONDERADO </t>
  </si>
  <si>
    <t>NS GLOBAL DEL TRAMO</t>
  </si>
  <si>
    <t>NS GLOBAL DEL CONTRATO</t>
  </si>
  <si>
    <t>Tamaño de la muestra</t>
  </si>
  <si>
    <t>CANTIDAD DE HECTOMETROS FALLADOS DE LA MUESTRA RELEVADA</t>
  </si>
  <si>
    <t>PORCENTAJE (SIN PONDERAR) DE HECTOMETROS FALLADOS</t>
  </si>
  <si>
    <t>TOTAL</t>
  </si>
  <si>
    <t>LONG.</t>
  </si>
  <si>
    <t>AÑOS</t>
  </si>
  <si>
    <t>Precio total cotizado por la Gestión y Ejecución del Mantenimiento por km.mes</t>
  </si>
  <si>
    <t>calzada y banquina</t>
  </si>
  <si>
    <t>faja y obras de arte menor</t>
  </si>
  <si>
    <t>seguridad vial</t>
  </si>
  <si>
    <t xml:space="preserve"> sin puentes</t>
  </si>
  <si>
    <t>obras de arte mayor</t>
  </si>
  <si>
    <t>TOTAL ($U)</t>
  </si>
  <si>
    <t>RUTA 1</t>
  </si>
  <si>
    <t>Hormigón</t>
  </si>
  <si>
    <t>1+</t>
  </si>
  <si>
    <t>1-</t>
  </si>
  <si>
    <t>2+</t>
  </si>
  <si>
    <t>2-</t>
  </si>
  <si>
    <t>3+</t>
  </si>
  <si>
    <t>3-</t>
  </si>
  <si>
    <t>4+</t>
  </si>
  <si>
    <t>4-</t>
  </si>
  <si>
    <t>5+</t>
  </si>
  <si>
    <t>5-</t>
  </si>
  <si>
    <t>ITEM</t>
  </si>
  <si>
    <t>CONTRATO DE M/24 RUTA 1 ENTRE ACCESOS A MONTEVIDEO Y RUTA 45 - OCTUBRE 2010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</si>
</sst>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&quot;$U&quot;\ * #,##0.00_ ;_ &quot;$U&quot;\ * \-#,##0.00_ ;_ &quot;$U&quot;\ * &quot;-&quot;??_ ;_ @_ "/>
    <numFmt numFmtId="178" formatCode="&quot;$&quot;\ #,##0_);\(&quot;$&quot;\ #,##0\)"/>
    <numFmt numFmtId="179" formatCode="&quot;$&quot;\ #,##0_);[Red]\(&quot;$&quot;\ #,##0\)"/>
    <numFmt numFmtId="180" formatCode="&quot;$&quot;\ #,##0.00_);\(&quot;$&quot;\ #,##0.00\)"/>
    <numFmt numFmtId="181" formatCode="&quot;$&quot;\ #,##0.00_);[Red]\(&quot;$&quot;\ #,##0.00\)"/>
    <numFmt numFmtId="182" formatCode="_(&quot;$&quot;\ * #,##0_);_(&quot;$&quot;\ * \(#,##0\);_(&quot;$&quot;\ * &quot;-&quot;_);_(@_)"/>
    <numFmt numFmtId="183" formatCode="_(* #,##0_);_(* \(#,##0\);_(* &quot;-&quot;_);_(@_)"/>
    <numFmt numFmtId="184" formatCode="_(&quot;$&quot;\ * #,##0.00_);_(&quot;$&quot;\ * \(#,##0.00\);_(&quot;$&quot;\ * &quot;-&quot;??_);_(@_)"/>
    <numFmt numFmtId="185" formatCode="_(* #,##0.00_);_(* \(#,##0.00\);_(* &quot;-&quot;??_);_(@_)"/>
    <numFmt numFmtId="186" formatCode="&quot;NU$&quot;\ #,##0_);\(&quot;NU$&quot;\ #,##0\)"/>
    <numFmt numFmtId="187" formatCode="&quot;NU$&quot;\ #,##0_);[Red]\(&quot;NU$&quot;\ #,##0\)"/>
    <numFmt numFmtId="188" formatCode="&quot;NU$&quot;\ #,##0.00_);\(&quot;NU$&quot;\ #,##0.00\)"/>
    <numFmt numFmtId="189" formatCode="&quot;NU$&quot;\ #,##0.00_);[Red]\(&quot;NU$&quot;\ #,##0.00\)"/>
    <numFmt numFmtId="190" formatCode="_(&quot;NU$&quot;\ * #,##0_);_(&quot;NU$&quot;\ * \(#,##0\);_(&quot;NU$&quot;\ * &quot;-&quot;_);_(@_)"/>
    <numFmt numFmtId="191" formatCode="_(&quot;NU$&quot;\ * #,##0.00_);_(&quot;NU$&quot;\ * \(#,##0.00\);_(&quot;NU$&quot;\ * &quot;-&quot;??_);_(@_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&quot;$&quot;* #,##0.00_);_(&quot;$&quot;* \(#,##0.00\);_(&quot;$&quot;* &quot;-&quot;??_);_(@_)"/>
    <numFmt numFmtId="198" formatCode="0.0%"/>
    <numFmt numFmtId="199" formatCode="0.000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0.0"/>
    <numFmt numFmtId="204" formatCode="_(* #,##0.0_);_(* \(#,##0.0\);_(* &quot;-&quot;??_);_(@_)"/>
    <numFmt numFmtId="205" formatCode="_(* #,##0.000_);_(* \(#,##0.000\);_(* &quot;-&quot;???_);_(@_)"/>
    <numFmt numFmtId="206" formatCode="_ * #,##0.000_ ;_ * \-#,##0.000_ ;_ * &quot;-&quot;???_ ;_ @_ "/>
    <numFmt numFmtId="207" formatCode="0.000%"/>
    <numFmt numFmtId="208" formatCode="0.0000%"/>
    <numFmt numFmtId="209" formatCode="0.00000%"/>
    <numFmt numFmtId="210" formatCode="&quot;Sí&quot;;&quot;Sí&quot;;&quot;No&quot;"/>
    <numFmt numFmtId="211" formatCode="&quot;Verdadero&quot;;&quot;Verdadero&quot;;&quot;Falso&quot;"/>
    <numFmt numFmtId="212" formatCode="&quot;Activado&quot;;&quot;Activado&quot;;&quot;Desactivado&quot;"/>
    <numFmt numFmtId="213" formatCode="[$€-2]\ #,##0.00_);[Red]\([$€-2]\ #,##0.00\)"/>
    <numFmt numFmtId="214" formatCode="0.0000"/>
    <numFmt numFmtId="215" formatCode="#\ &quot;km&quot;\ ##0"/>
    <numFmt numFmtId="216" formatCode="0\ &quot;km&quot;\ 000"/>
    <numFmt numFmtId="217" formatCode="0\ &quot;km&quot;\ ##0"/>
    <numFmt numFmtId="218" formatCode="_-* #,##0.000\ _€_-;\-* #,##0.000\ _€_-;_-* &quot;-&quot;???\ _€_-;_-@_-"/>
    <numFmt numFmtId="219" formatCode="0.000000"/>
    <numFmt numFmtId="220" formatCode="0.00000"/>
  </numFmts>
  <fonts count="14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1"/>
      <name val="Arial"/>
      <family val="2"/>
    </font>
    <font>
      <sz val="7"/>
      <name val="Arial"/>
      <family val="0"/>
    </font>
    <font>
      <sz val="9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9" fontId="1" fillId="0" borderId="0" xfId="21" applyFont="1" applyFill="1" applyBorder="1" applyAlignment="1">
      <alignment horizontal="center" vertical="center"/>
    </xf>
    <xf numFmtId="9" fontId="1" fillId="0" borderId="1" xfId="21" applyFont="1" applyFill="1" applyBorder="1" applyAlignment="1">
      <alignment horizontal="center"/>
    </xf>
    <xf numFmtId="9" fontId="1" fillId="0" borderId="2" xfId="21" applyFont="1" applyFill="1" applyBorder="1" applyAlignment="1">
      <alignment horizontal="center"/>
    </xf>
    <xf numFmtId="9" fontId="1" fillId="0" borderId="0" xfId="21" applyFont="1" applyFill="1" applyBorder="1" applyAlignment="1">
      <alignment horizontal="center"/>
    </xf>
    <xf numFmtId="9" fontId="1" fillId="0" borderId="3" xfId="21" applyFont="1" applyFill="1" applyBorder="1" applyAlignment="1">
      <alignment horizontal="center"/>
    </xf>
    <xf numFmtId="204" fontId="0" fillId="0" borderId="0" xfId="17" applyNumberFormat="1" applyFill="1" applyAlignment="1">
      <alignment/>
    </xf>
    <xf numFmtId="9" fontId="1" fillId="0" borderId="4" xfId="0" applyNumberFormat="1" applyFont="1" applyFill="1" applyBorder="1" applyAlignment="1">
      <alignment horizontal="center" vertical="center"/>
    </xf>
    <xf numFmtId="9" fontId="1" fillId="0" borderId="5" xfId="0" applyNumberFormat="1" applyFont="1" applyFill="1" applyBorder="1" applyAlignment="1">
      <alignment horizontal="center" vertical="center"/>
    </xf>
    <xf numFmtId="9" fontId="1" fillId="0" borderId="6" xfId="0" applyNumberFormat="1" applyFont="1" applyFill="1" applyBorder="1" applyAlignment="1">
      <alignment horizontal="center" vertical="center"/>
    </xf>
    <xf numFmtId="9" fontId="1" fillId="0" borderId="7" xfId="21" applyFont="1" applyFill="1" applyBorder="1" applyAlignment="1">
      <alignment horizontal="center" vertical="center"/>
    </xf>
    <xf numFmtId="9" fontId="1" fillId="0" borderId="5" xfId="21" applyFont="1" applyFill="1" applyBorder="1" applyAlignment="1">
      <alignment horizontal="center" vertical="center"/>
    </xf>
    <xf numFmtId="9" fontId="1" fillId="0" borderId="8" xfId="21" applyFont="1" applyFill="1" applyBorder="1" applyAlignment="1">
      <alignment horizontal="center" vertical="center"/>
    </xf>
    <xf numFmtId="9" fontId="1" fillId="0" borderId="9" xfId="0" applyNumberFormat="1" applyFont="1" applyFill="1" applyBorder="1" applyAlignment="1">
      <alignment horizontal="center" vertical="center"/>
    </xf>
    <xf numFmtId="201" fontId="0" fillId="0" borderId="0" xfId="17" applyNumberFormat="1" applyFill="1" applyAlignment="1">
      <alignment/>
    </xf>
    <xf numFmtId="200" fontId="0" fillId="0" borderId="0" xfId="17" applyNumberFormat="1" applyFill="1" applyAlignment="1">
      <alignment/>
    </xf>
    <xf numFmtId="9" fontId="1" fillId="0" borderId="10" xfId="0" applyNumberFormat="1" applyFont="1" applyFill="1" applyBorder="1" applyAlignment="1">
      <alignment horizontal="center" vertical="center"/>
    </xf>
    <xf numFmtId="9" fontId="1" fillId="0" borderId="11" xfId="0" applyNumberFormat="1" applyFont="1" applyFill="1" applyBorder="1" applyAlignment="1">
      <alignment horizontal="center" vertical="center"/>
    </xf>
    <xf numFmtId="9" fontId="1" fillId="0" borderId="12" xfId="0" applyNumberFormat="1" applyFont="1" applyFill="1" applyBorder="1" applyAlignment="1">
      <alignment horizontal="center" vertical="center"/>
    </xf>
    <xf numFmtId="9" fontId="1" fillId="0" borderId="13" xfId="21" applyFont="1" applyFill="1" applyBorder="1" applyAlignment="1">
      <alignment horizontal="center" vertical="center"/>
    </xf>
    <xf numFmtId="9" fontId="1" fillId="0" borderId="11" xfId="21" applyFont="1" applyFill="1" applyBorder="1" applyAlignment="1">
      <alignment horizontal="center" vertical="center"/>
    </xf>
    <xf numFmtId="9" fontId="1" fillId="0" borderId="14" xfId="21" applyFont="1" applyFill="1" applyBorder="1" applyAlignment="1">
      <alignment horizontal="center" vertical="center"/>
    </xf>
    <xf numFmtId="9" fontId="1" fillId="0" borderId="15" xfId="0" applyNumberFormat="1" applyFont="1" applyFill="1" applyBorder="1" applyAlignment="1">
      <alignment horizontal="center" vertical="center"/>
    </xf>
    <xf numFmtId="185" fontId="0" fillId="0" borderId="0" xfId="17" applyFill="1" applyAlignment="1">
      <alignment/>
    </xf>
    <xf numFmtId="201" fontId="0" fillId="0" borderId="0" xfId="17" applyNumberFormat="1" applyFill="1" applyAlignment="1">
      <alignment wrapText="1"/>
    </xf>
    <xf numFmtId="0" fontId="0" fillId="0" borderId="0" xfId="0" applyFill="1" applyAlignment="1">
      <alignment wrapText="1"/>
    </xf>
    <xf numFmtId="200" fontId="0" fillId="0" borderId="0" xfId="17" applyNumberFormat="1" applyFill="1" applyAlignment="1">
      <alignment wrapText="1"/>
    </xf>
    <xf numFmtId="9" fontId="1" fillId="0" borderId="16" xfId="0" applyNumberFormat="1" applyFont="1" applyFill="1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/>
    </xf>
    <xf numFmtId="9" fontId="1" fillId="0" borderId="18" xfId="0" applyNumberFormat="1" applyFont="1" applyFill="1" applyBorder="1" applyAlignment="1">
      <alignment horizontal="center" vertical="center"/>
    </xf>
    <xf numFmtId="9" fontId="1" fillId="0" borderId="19" xfId="21" applyFont="1" applyFill="1" applyBorder="1" applyAlignment="1">
      <alignment horizontal="center" vertical="center"/>
    </xf>
    <xf numFmtId="9" fontId="1" fillId="0" borderId="17" xfId="21" applyFont="1" applyFill="1" applyBorder="1" applyAlignment="1">
      <alignment horizontal="center" vertical="center"/>
    </xf>
    <xf numFmtId="9" fontId="1" fillId="0" borderId="20" xfId="21" applyFont="1" applyFill="1" applyBorder="1" applyAlignment="1">
      <alignment horizontal="center" vertical="center"/>
    </xf>
    <xf numFmtId="9" fontId="1" fillId="0" borderId="2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9" fontId="0" fillId="0" borderId="0" xfId="0" applyNumberFormat="1" applyFill="1" applyBorder="1" applyAlignment="1">
      <alignment/>
    </xf>
    <xf numFmtId="185" fontId="0" fillId="0" borderId="0" xfId="0" applyNumberForma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center" wrapText="1" inden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201" fontId="0" fillId="0" borderId="0" xfId="0" applyNumberFormat="1" applyFill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 indent="1"/>
    </xf>
    <xf numFmtId="0" fontId="0" fillId="0" borderId="17" xfId="0" applyFont="1" applyFill="1" applyBorder="1" applyAlignment="1">
      <alignment horizontal="left" vertical="center" wrapText="1" inden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left" vertical="center" wrapText="1" indent="1"/>
    </xf>
    <xf numFmtId="0" fontId="0" fillId="0" borderId="19" xfId="0" applyFont="1" applyFill="1" applyBorder="1" applyAlignment="1">
      <alignment horizontal="left" vertical="center" wrapText="1" indent="1"/>
    </xf>
    <xf numFmtId="215" fontId="10" fillId="0" borderId="5" xfId="0" applyNumberFormat="1" applyFont="1" applyFill="1" applyBorder="1" applyAlignment="1">
      <alignment horizontal="left" vertical="center" wrapText="1" indent="1"/>
    </xf>
    <xf numFmtId="201" fontId="10" fillId="0" borderId="5" xfId="0" applyNumberFormat="1" applyFont="1" applyFill="1" applyBorder="1" applyAlignment="1">
      <alignment horizontal="left" vertical="center" wrapText="1" indent="1"/>
    </xf>
    <xf numFmtId="0" fontId="10" fillId="0" borderId="5" xfId="0" applyFont="1" applyFill="1" applyBorder="1" applyAlignment="1">
      <alignment horizontal="left" vertical="center" wrapText="1" indent="1"/>
    </xf>
    <xf numFmtId="0" fontId="10" fillId="0" borderId="6" xfId="0" applyFont="1" applyFill="1" applyBorder="1" applyAlignment="1">
      <alignment horizontal="left" vertical="center" wrapText="1" indent="1"/>
    </xf>
    <xf numFmtId="201" fontId="10" fillId="0" borderId="11" xfId="0" applyNumberFormat="1" applyFont="1" applyFill="1" applyBorder="1" applyAlignment="1">
      <alignment horizontal="left" vertical="center" wrapText="1" indent="1"/>
    </xf>
    <xf numFmtId="0" fontId="10" fillId="0" borderId="11" xfId="0" applyFont="1" applyFill="1" applyBorder="1" applyAlignment="1">
      <alignment horizontal="left" vertical="center" wrapText="1" indent="1"/>
    </xf>
    <xf numFmtId="0" fontId="10" fillId="0" borderId="12" xfId="0" applyFont="1" applyFill="1" applyBorder="1" applyAlignment="1">
      <alignment horizontal="left" vertical="center" wrapText="1" indent="1"/>
    </xf>
    <xf numFmtId="216" fontId="10" fillId="0" borderId="5" xfId="0" applyNumberFormat="1" applyFont="1" applyFill="1" applyBorder="1" applyAlignment="1">
      <alignment horizontal="left" vertical="center" wrapText="1" indent="1"/>
    </xf>
    <xf numFmtId="217" fontId="10" fillId="0" borderId="5" xfId="0" applyNumberFormat="1" applyFont="1" applyFill="1" applyBorder="1" applyAlignment="1">
      <alignment horizontal="left" vertical="center" wrapText="1" indent="1"/>
    </xf>
    <xf numFmtId="0" fontId="10" fillId="0" borderId="17" xfId="0" applyFont="1" applyFill="1" applyBorder="1" applyAlignment="1">
      <alignment horizontal="left" vertical="center" wrapText="1" indent="1"/>
    </xf>
    <xf numFmtId="201" fontId="10" fillId="0" borderId="17" xfId="0" applyNumberFormat="1" applyFont="1" applyFill="1" applyBorder="1" applyAlignment="1">
      <alignment horizontal="left" vertical="center" wrapText="1" indent="1"/>
    </xf>
    <xf numFmtId="0" fontId="10" fillId="0" borderId="18" xfId="0" applyFont="1" applyFill="1" applyBorder="1" applyAlignment="1">
      <alignment horizontal="left" vertical="center" wrapText="1" inden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right" vertical="center" wrapText="1" indent="1"/>
    </xf>
    <xf numFmtId="2" fontId="0" fillId="0" borderId="11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center" wrapText="1" inden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2" fontId="8" fillId="0" borderId="11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2" fontId="8" fillId="0" borderId="17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9" fontId="2" fillId="0" borderId="19" xfId="2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9" fontId="7" fillId="0" borderId="29" xfId="0" applyNumberFormat="1" applyFont="1" applyFill="1" applyBorder="1" applyAlignment="1">
      <alignment horizontal="center" vertical="center"/>
    </xf>
    <xf numFmtId="9" fontId="7" fillId="0" borderId="1" xfId="0" applyNumberFormat="1" applyFont="1" applyFill="1" applyBorder="1" applyAlignment="1">
      <alignment horizontal="center" vertical="center"/>
    </xf>
    <xf numFmtId="9" fontId="7" fillId="0" borderId="30" xfId="0" applyNumberFormat="1" applyFont="1" applyFill="1" applyBorder="1" applyAlignment="1">
      <alignment horizontal="center" vertical="center"/>
    </xf>
    <xf numFmtId="9" fontId="2" fillId="0" borderId="26" xfId="21" applyFont="1" applyFill="1" applyBorder="1" applyAlignment="1">
      <alignment horizontal="center" vertical="center" wrapText="1"/>
    </xf>
    <xf numFmtId="9" fontId="2" fillId="0" borderId="17" xfId="21" applyFont="1" applyFill="1" applyBorder="1" applyAlignment="1">
      <alignment horizontal="center" vertical="center" wrapText="1"/>
    </xf>
    <xf numFmtId="9" fontId="2" fillId="0" borderId="27" xfId="21" applyFont="1" applyFill="1" applyBorder="1" applyAlignment="1">
      <alignment horizontal="center" vertical="center" wrapText="1"/>
    </xf>
    <xf numFmtId="9" fontId="2" fillId="0" borderId="20" xfId="21" applyFont="1" applyFill="1" applyBorder="1" applyAlignment="1">
      <alignment horizontal="center" vertical="center" wrapText="1"/>
    </xf>
    <xf numFmtId="1" fontId="2" fillId="0" borderId="31" xfId="0" applyNumberFormat="1" applyFont="1" applyFill="1" applyBorder="1" applyAlignment="1">
      <alignment horizontal="center" vertical="center" wrapText="1"/>
    </xf>
    <xf numFmtId="1" fontId="2" fillId="0" borderId="21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9" fontId="2" fillId="0" borderId="25" xfId="2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/>
    </xf>
    <xf numFmtId="0" fontId="0" fillId="0" borderId="15" xfId="0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1" fontId="1" fillId="0" borderId="30" xfId="0" applyNumberFormat="1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6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1" fontId="2" fillId="0" borderId="29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9" fontId="1" fillId="0" borderId="34" xfId="21" applyFont="1" applyFill="1" applyBorder="1" applyAlignment="1">
      <alignment horizontal="center" vertical="center"/>
    </xf>
    <xf numFmtId="9" fontId="1" fillId="0" borderId="35" xfId="21" applyFont="1" applyFill="1" applyBorder="1" applyAlignment="1">
      <alignment horizontal="center" vertical="center"/>
    </xf>
    <xf numFmtId="9" fontId="1" fillId="0" borderId="36" xfId="21" applyFont="1" applyFill="1" applyBorder="1" applyAlignment="1">
      <alignment horizontal="center" vertical="center"/>
    </xf>
    <xf numFmtId="9" fontId="1" fillId="0" borderId="2" xfId="21" applyFont="1" applyFill="1" applyBorder="1" applyAlignment="1">
      <alignment horizontal="center" vertical="center"/>
    </xf>
    <xf numFmtId="9" fontId="1" fillId="0" borderId="0" xfId="21" applyFont="1" applyFill="1" applyBorder="1" applyAlignment="1">
      <alignment horizontal="center" vertical="center"/>
    </xf>
    <xf numFmtId="9" fontId="1" fillId="0" borderId="3" xfId="2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E70"/>
  <sheetViews>
    <sheetView tabSelected="1" zoomScaleSheetLayoutView="50" workbookViewId="0" topLeftCell="A1">
      <selection activeCell="H23" sqref="H23"/>
    </sheetView>
  </sheetViews>
  <sheetFormatPr defaultColWidth="11.421875" defaultRowHeight="12.75"/>
  <cols>
    <col min="1" max="1" width="7.421875" style="2" customWidth="1"/>
    <col min="2" max="2" width="11.7109375" style="2" customWidth="1"/>
    <col min="3" max="3" width="14.140625" style="2" bestFit="1" customWidth="1"/>
    <col min="4" max="4" width="14.00390625" style="2" customWidth="1"/>
    <col min="5" max="5" width="12.28125" style="2" customWidth="1"/>
    <col min="6" max="6" width="11.00390625" style="2" bestFit="1" customWidth="1"/>
    <col min="7" max="7" width="8.7109375" style="2" customWidth="1"/>
    <col min="8" max="8" width="11.7109375" style="2" customWidth="1"/>
    <col min="9" max="9" width="12.7109375" style="2" customWidth="1"/>
    <col min="10" max="10" width="7.57421875" style="2" bestFit="1" customWidth="1"/>
    <col min="11" max="11" width="8.421875" style="2" bestFit="1" customWidth="1"/>
    <col min="12" max="12" width="8.8515625" style="2" customWidth="1"/>
    <col min="13" max="13" width="9.7109375" style="2" customWidth="1"/>
    <col min="14" max="14" width="9.140625" style="2" bestFit="1" customWidth="1"/>
    <col min="15" max="15" width="6.57421875" style="2" bestFit="1" customWidth="1"/>
    <col min="16" max="16" width="10.7109375" style="2" customWidth="1"/>
    <col min="17" max="17" width="7.57421875" style="2" bestFit="1" customWidth="1"/>
    <col min="18" max="19" width="6.7109375" style="2" bestFit="1" customWidth="1"/>
    <col min="20" max="20" width="6.57421875" style="2" bestFit="1" customWidth="1"/>
    <col min="21" max="21" width="10.28125" style="2" customWidth="1"/>
    <col min="22" max="22" width="7.57421875" style="2" bestFit="1" customWidth="1"/>
    <col min="23" max="24" width="7.00390625" style="2" bestFit="1" customWidth="1"/>
    <col min="25" max="25" width="7.8515625" style="2" customWidth="1"/>
    <col min="26" max="26" width="11.7109375" style="2" bestFit="1" customWidth="1"/>
    <col min="27" max="27" width="13.7109375" style="2" customWidth="1"/>
    <col min="28" max="29" width="11.57421875" style="2" customWidth="1"/>
    <col min="30" max="30" width="11.8515625" style="2" bestFit="1" customWidth="1"/>
    <col min="31" max="16384" width="11.57421875" style="2" customWidth="1"/>
  </cols>
  <sheetData>
    <row r="4" spans="1:27" ht="20.25">
      <c r="A4" s="159" t="s">
        <v>45</v>
      </c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</row>
    <row r="5" ht="13.5" thickBot="1"/>
    <row r="6" spans="1:26" ht="12.75" customHeight="1">
      <c r="A6" s="173" t="s">
        <v>32</v>
      </c>
      <c r="B6" s="174"/>
      <c r="C6" s="174"/>
      <c r="D6" s="174"/>
      <c r="E6" s="174"/>
      <c r="F6" s="174"/>
      <c r="G6" s="174"/>
      <c r="H6" s="160" t="s">
        <v>19</v>
      </c>
      <c r="I6" s="166" t="s">
        <v>20</v>
      </c>
      <c r="J6" s="146"/>
      <c r="K6" s="146"/>
      <c r="L6" s="146"/>
      <c r="M6" s="146"/>
      <c r="N6" s="146"/>
      <c r="O6" s="167"/>
      <c r="P6" s="162" t="s">
        <v>21</v>
      </c>
      <c r="Q6" s="163"/>
      <c r="R6" s="163"/>
      <c r="S6" s="163"/>
      <c r="T6" s="163"/>
      <c r="U6" s="179" t="s">
        <v>16</v>
      </c>
      <c r="V6" s="180"/>
      <c r="W6" s="180"/>
      <c r="X6" s="180"/>
      <c r="Y6" s="181"/>
      <c r="Z6" s="3"/>
    </row>
    <row r="7" spans="1:26" ht="12.75">
      <c r="A7" s="175"/>
      <c r="B7" s="176"/>
      <c r="C7" s="176"/>
      <c r="D7" s="176"/>
      <c r="E7" s="176"/>
      <c r="F7" s="176"/>
      <c r="G7" s="176"/>
      <c r="H7" s="161"/>
      <c r="I7" s="168"/>
      <c r="J7" s="169"/>
      <c r="K7" s="169"/>
      <c r="L7" s="169"/>
      <c r="M7" s="169"/>
      <c r="N7" s="169"/>
      <c r="O7" s="170"/>
      <c r="P7" s="164"/>
      <c r="Q7" s="165"/>
      <c r="R7" s="165"/>
      <c r="S7" s="165"/>
      <c r="T7" s="165"/>
      <c r="U7" s="182"/>
      <c r="V7" s="183"/>
      <c r="W7" s="183"/>
      <c r="X7" s="183"/>
      <c r="Y7" s="184"/>
      <c r="Z7" s="3"/>
    </row>
    <row r="8" spans="1:25" ht="12.75">
      <c r="A8" s="175"/>
      <c r="B8" s="176"/>
      <c r="C8" s="176"/>
      <c r="D8" s="176"/>
      <c r="E8" s="176"/>
      <c r="F8" s="176"/>
      <c r="G8" s="176"/>
      <c r="H8" s="5">
        <v>0.1</v>
      </c>
      <c r="I8" s="168"/>
      <c r="J8" s="169"/>
      <c r="K8" s="169"/>
      <c r="L8" s="169"/>
      <c r="M8" s="169"/>
      <c r="N8" s="169"/>
      <c r="O8" s="170"/>
      <c r="P8" s="164"/>
      <c r="Q8" s="165"/>
      <c r="R8" s="165"/>
      <c r="S8" s="165"/>
      <c r="T8" s="165"/>
      <c r="U8" s="6">
        <v>1</v>
      </c>
      <c r="V8" s="7">
        <v>0.8</v>
      </c>
      <c r="W8" s="7">
        <v>0.8</v>
      </c>
      <c r="X8" s="7">
        <v>0.6</v>
      </c>
      <c r="Y8" s="8">
        <v>0.8</v>
      </c>
    </row>
    <row r="9" spans="1:27" ht="14.25" customHeight="1" thickBot="1">
      <c r="A9" s="177"/>
      <c r="B9" s="178"/>
      <c r="C9" s="178"/>
      <c r="D9" s="178"/>
      <c r="E9" s="178"/>
      <c r="F9" s="178"/>
      <c r="G9" s="178"/>
      <c r="H9" s="5"/>
      <c r="I9" s="171"/>
      <c r="J9" s="147"/>
      <c r="K9" s="147"/>
      <c r="L9" s="147"/>
      <c r="M9" s="147"/>
      <c r="N9" s="147"/>
      <c r="O9" s="172"/>
      <c r="P9" s="164"/>
      <c r="Q9" s="165"/>
      <c r="R9" s="165"/>
      <c r="S9" s="165"/>
      <c r="T9" s="165"/>
      <c r="U9" s="6"/>
      <c r="V9" s="7"/>
      <c r="W9" s="7"/>
      <c r="X9" s="7"/>
      <c r="Y9" s="8"/>
      <c r="AA9" s="9"/>
    </row>
    <row r="10" spans="1:27" ht="32.25" customHeight="1">
      <c r="A10" s="166" t="s">
        <v>0</v>
      </c>
      <c r="B10" s="146" t="s">
        <v>1</v>
      </c>
      <c r="C10" s="146" t="s">
        <v>2</v>
      </c>
      <c r="D10" s="146" t="s">
        <v>3</v>
      </c>
      <c r="E10" s="146" t="s">
        <v>23</v>
      </c>
      <c r="F10" s="146" t="s">
        <v>4</v>
      </c>
      <c r="G10" s="148" t="s">
        <v>7</v>
      </c>
      <c r="H10" s="154" t="s">
        <v>9</v>
      </c>
      <c r="I10" s="141" t="s">
        <v>10</v>
      </c>
      <c r="J10" s="143" t="s">
        <v>7</v>
      </c>
      <c r="K10" s="136" t="s">
        <v>13</v>
      </c>
      <c r="L10" s="144"/>
      <c r="M10" s="145"/>
      <c r="N10" s="143" t="s">
        <v>12</v>
      </c>
      <c r="O10" s="122" t="s">
        <v>11</v>
      </c>
      <c r="P10" s="139" t="s">
        <v>10</v>
      </c>
      <c r="Q10" s="134" t="s">
        <v>7</v>
      </c>
      <c r="R10" s="134" t="s">
        <v>13</v>
      </c>
      <c r="S10" s="134" t="s">
        <v>12</v>
      </c>
      <c r="T10" s="136" t="s">
        <v>11</v>
      </c>
      <c r="U10" s="138" t="s">
        <v>10</v>
      </c>
      <c r="V10" s="128" t="s">
        <v>7</v>
      </c>
      <c r="W10" s="128" t="s">
        <v>13</v>
      </c>
      <c r="X10" s="128" t="s">
        <v>12</v>
      </c>
      <c r="Y10" s="130" t="s">
        <v>11</v>
      </c>
      <c r="Z10" s="132" t="s">
        <v>17</v>
      </c>
      <c r="AA10" s="123" t="s">
        <v>18</v>
      </c>
    </row>
    <row r="11" spans="1:27" ht="24.75" customHeight="1" thickBot="1">
      <c r="A11" s="171"/>
      <c r="B11" s="147"/>
      <c r="C11" s="147"/>
      <c r="D11" s="147"/>
      <c r="E11" s="147"/>
      <c r="F11" s="147"/>
      <c r="G11" s="149"/>
      <c r="H11" s="155"/>
      <c r="I11" s="142"/>
      <c r="J11" s="135"/>
      <c r="K11" s="54" t="s">
        <v>14</v>
      </c>
      <c r="L11" s="54" t="s">
        <v>15</v>
      </c>
      <c r="M11" s="54" t="s">
        <v>22</v>
      </c>
      <c r="N11" s="135"/>
      <c r="O11" s="137"/>
      <c r="P11" s="140"/>
      <c r="Q11" s="135"/>
      <c r="R11" s="135"/>
      <c r="S11" s="135"/>
      <c r="T11" s="137"/>
      <c r="U11" s="121"/>
      <c r="V11" s="129"/>
      <c r="W11" s="129"/>
      <c r="X11" s="129"/>
      <c r="Y11" s="131"/>
      <c r="Z11" s="133"/>
      <c r="AA11" s="124"/>
    </row>
    <row r="12" spans="1:30" ht="24.75" customHeight="1">
      <c r="A12" s="82">
        <v>1</v>
      </c>
      <c r="B12" s="79" t="s">
        <v>34</v>
      </c>
      <c r="C12" s="85">
        <v>8550</v>
      </c>
      <c r="D12" s="85">
        <v>21029</v>
      </c>
      <c r="E12" s="86">
        <f aca="true" t="shared" si="0" ref="E12:E23">+ABS(D12-C12)/1000</f>
        <v>12.479</v>
      </c>
      <c r="F12" s="87" t="s">
        <v>33</v>
      </c>
      <c r="G12" s="88" t="s">
        <v>5</v>
      </c>
      <c r="H12" s="71">
        <v>2</v>
      </c>
      <c r="I12" s="65"/>
      <c r="J12" s="66"/>
      <c r="K12" s="66"/>
      <c r="L12" s="66"/>
      <c r="M12" s="66">
        <f>L12+K12</f>
        <v>0</v>
      </c>
      <c r="N12" s="66"/>
      <c r="O12" s="67"/>
      <c r="P12" s="10">
        <f>+I12/(H12*10)</f>
        <v>0</v>
      </c>
      <c r="Q12" s="11">
        <f>+J12/(H12*10)</f>
        <v>0</v>
      </c>
      <c r="R12" s="11">
        <f>+M12/(H12*10)</f>
        <v>0</v>
      </c>
      <c r="S12" s="11">
        <f>+N12/(H12*10)</f>
        <v>0</v>
      </c>
      <c r="T12" s="12">
        <f>+O12/(H12*10)</f>
        <v>0</v>
      </c>
      <c r="U12" s="13">
        <f aca="true" t="shared" si="1" ref="U12:U23">100%-P12*$U$8</f>
        <v>1</v>
      </c>
      <c r="V12" s="14">
        <f aca="true" t="shared" si="2" ref="V12:V20">100%-Q12*$V$8</f>
        <v>1</v>
      </c>
      <c r="W12" s="14">
        <f aca="true" t="shared" si="3" ref="W12:W20">100%-R12*$W$8</f>
        <v>1</v>
      </c>
      <c r="X12" s="14">
        <f aca="true" t="shared" si="4" ref="X12:X20">100%-S12*$X$8</f>
        <v>1</v>
      </c>
      <c r="Y12" s="15">
        <f aca="true" t="shared" si="5" ref="Y12:Y20">100%-T12*$Y$8</f>
        <v>1</v>
      </c>
      <c r="Z12" s="16">
        <f>SUM(U12:Y12)/5</f>
        <v>1</v>
      </c>
      <c r="AA12" s="125">
        <f>(SUMPRODUCT(Z12:Z15,E12:E15)+SUMPRODUCT(Z16:Z23,E16:E23))/(SUM(E12:E15)+SUM(E16:E23))</f>
        <v>1</v>
      </c>
      <c r="AB12" s="17"/>
      <c r="AD12" s="18">
        <f>+(1-Z12)*100*E12*10</f>
        <v>0</v>
      </c>
    </row>
    <row r="13" spans="1:30" ht="24.75" customHeight="1">
      <c r="A13" s="72">
        <v>1</v>
      </c>
      <c r="B13" s="73" t="s">
        <v>35</v>
      </c>
      <c r="C13" s="85">
        <v>21029</v>
      </c>
      <c r="D13" s="85">
        <v>8550</v>
      </c>
      <c r="E13" s="89">
        <f t="shared" si="0"/>
        <v>12.479</v>
      </c>
      <c r="F13" s="90" t="s">
        <v>33</v>
      </c>
      <c r="G13" s="90" t="s">
        <v>6</v>
      </c>
      <c r="H13" s="71">
        <v>2</v>
      </c>
      <c r="I13" s="68"/>
      <c r="J13" s="69"/>
      <c r="K13" s="69"/>
      <c r="L13" s="69"/>
      <c r="M13" s="66">
        <f aca="true" t="shared" si="6" ref="M13:M23">L13+K13</f>
        <v>0</v>
      </c>
      <c r="N13" s="69"/>
      <c r="O13" s="70"/>
      <c r="P13" s="19">
        <f>+I13/(H13*10)</f>
        <v>0</v>
      </c>
      <c r="Q13" s="20">
        <f>+J13/(H13*10)</f>
        <v>0</v>
      </c>
      <c r="R13" s="20">
        <f>+M13/(H13*10)</f>
        <v>0</v>
      </c>
      <c r="S13" s="20">
        <f>+N13/(H13*10)</f>
        <v>0</v>
      </c>
      <c r="T13" s="21">
        <f>+O13/(H13*10)</f>
        <v>0</v>
      </c>
      <c r="U13" s="22">
        <f t="shared" si="1"/>
        <v>1</v>
      </c>
      <c r="V13" s="23">
        <f>100%-Q13*$V$8</f>
        <v>1</v>
      </c>
      <c r="W13" s="23">
        <f t="shared" si="3"/>
        <v>1</v>
      </c>
      <c r="X13" s="23">
        <f t="shared" si="4"/>
        <v>1</v>
      </c>
      <c r="Y13" s="24">
        <f t="shared" si="5"/>
        <v>1</v>
      </c>
      <c r="Z13" s="25">
        <f aca="true" t="shared" si="7" ref="Z13:Z23">SUM(U13:Y13)/5</f>
        <v>1</v>
      </c>
      <c r="AA13" s="126"/>
      <c r="AB13" s="17"/>
      <c r="AD13" s="26"/>
    </row>
    <row r="14" spans="1:30" ht="24.75" customHeight="1">
      <c r="A14" s="72">
        <v>1</v>
      </c>
      <c r="B14" s="73" t="s">
        <v>36</v>
      </c>
      <c r="C14" s="85">
        <v>21029</v>
      </c>
      <c r="D14" s="85">
        <v>25829</v>
      </c>
      <c r="E14" s="89">
        <f t="shared" si="0"/>
        <v>4.8</v>
      </c>
      <c r="F14" s="90" t="s">
        <v>33</v>
      </c>
      <c r="G14" s="91" t="s">
        <v>5</v>
      </c>
      <c r="H14" s="71">
        <f aca="true" t="shared" si="8" ref="H12:H23">IF(ROUND(E14*$H$8,0)&lt;1,1,ROUND(E14*$H$8,0))</f>
        <v>1</v>
      </c>
      <c r="I14" s="68"/>
      <c r="J14" s="69"/>
      <c r="K14" s="69"/>
      <c r="L14" s="69"/>
      <c r="M14" s="66">
        <f t="shared" si="6"/>
        <v>0</v>
      </c>
      <c r="N14" s="69"/>
      <c r="O14" s="70"/>
      <c r="P14" s="19">
        <f>+I14/(H14*10)</f>
        <v>0</v>
      </c>
      <c r="Q14" s="20">
        <f>+J14/(H14*10)</f>
        <v>0</v>
      </c>
      <c r="R14" s="20">
        <f>+M14/(H14*10)</f>
        <v>0</v>
      </c>
      <c r="S14" s="20">
        <f>+N14/(H14*10)</f>
        <v>0</v>
      </c>
      <c r="T14" s="21">
        <f>+O14/(H14*10)</f>
        <v>0</v>
      </c>
      <c r="U14" s="22">
        <f t="shared" si="1"/>
        <v>1</v>
      </c>
      <c r="V14" s="23">
        <f t="shared" si="2"/>
        <v>1</v>
      </c>
      <c r="W14" s="23">
        <f t="shared" si="3"/>
        <v>1</v>
      </c>
      <c r="X14" s="23">
        <f t="shared" si="4"/>
        <v>1</v>
      </c>
      <c r="Y14" s="24">
        <f t="shared" si="5"/>
        <v>1</v>
      </c>
      <c r="Z14" s="25">
        <f t="shared" si="7"/>
        <v>1</v>
      </c>
      <c r="AA14" s="126"/>
      <c r="AB14" s="17"/>
      <c r="AD14" s="18">
        <f>+(1-Z14)*100*E14*10</f>
        <v>0</v>
      </c>
    </row>
    <row r="15" spans="1:30" ht="24.75" customHeight="1">
      <c r="A15" s="72">
        <v>1</v>
      </c>
      <c r="B15" s="73" t="s">
        <v>37</v>
      </c>
      <c r="C15" s="85">
        <v>25829</v>
      </c>
      <c r="D15" s="85">
        <v>21029</v>
      </c>
      <c r="E15" s="89">
        <f t="shared" si="0"/>
        <v>4.8</v>
      </c>
      <c r="F15" s="90" t="s">
        <v>33</v>
      </c>
      <c r="G15" s="91" t="s">
        <v>5</v>
      </c>
      <c r="H15" s="71">
        <f t="shared" si="8"/>
        <v>1</v>
      </c>
      <c r="I15" s="68"/>
      <c r="J15" s="69"/>
      <c r="K15" s="69"/>
      <c r="L15" s="69"/>
      <c r="M15" s="66">
        <f t="shared" si="6"/>
        <v>0</v>
      </c>
      <c r="N15" s="69"/>
      <c r="O15" s="70"/>
      <c r="P15" s="19">
        <f>+I15/(H15*10)</f>
        <v>0</v>
      </c>
      <c r="Q15" s="20">
        <f>+J15/(H15*10)</f>
        <v>0</v>
      </c>
      <c r="R15" s="20">
        <f>+M15/(H15*10)</f>
        <v>0</v>
      </c>
      <c r="S15" s="20">
        <f>+N15/(H15*10)</f>
        <v>0</v>
      </c>
      <c r="T15" s="21">
        <f>+O15/(H15*10)</f>
        <v>0</v>
      </c>
      <c r="U15" s="22">
        <f t="shared" si="1"/>
        <v>1</v>
      </c>
      <c r="V15" s="23">
        <f t="shared" si="2"/>
        <v>1</v>
      </c>
      <c r="W15" s="23">
        <f t="shared" si="3"/>
        <v>1</v>
      </c>
      <c r="X15" s="23">
        <f t="shared" si="4"/>
        <v>1</v>
      </c>
      <c r="Y15" s="24">
        <f t="shared" si="5"/>
        <v>1</v>
      </c>
      <c r="Z15" s="25">
        <f t="shared" si="7"/>
        <v>1</v>
      </c>
      <c r="AA15" s="126"/>
      <c r="AB15" s="17"/>
      <c r="AD15" s="26"/>
    </row>
    <row r="16" spans="1:30" s="28" customFormat="1" ht="24.75" customHeight="1">
      <c r="A16" s="72">
        <v>1</v>
      </c>
      <c r="B16" s="73" t="s">
        <v>38</v>
      </c>
      <c r="C16" s="85">
        <v>25829</v>
      </c>
      <c r="D16" s="85">
        <v>34600</v>
      </c>
      <c r="E16" s="89">
        <f t="shared" si="0"/>
        <v>8.771</v>
      </c>
      <c r="F16" s="90" t="s">
        <v>33</v>
      </c>
      <c r="G16" s="91" t="s">
        <v>5</v>
      </c>
      <c r="H16" s="71">
        <f t="shared" si="8"/>
        <v>1</v>
      </c>
      <c r="I16" s="68"/>
      <c r="J16" s="69"/>
      <c r="K16" s="69"/>
      <c r="L16" s="69"/>
      <c r="M16" s="66">
        <f t="shared" si="6"/>
        <v>0</v>
      </c>
      <c r="N16" s="69"/>
      <c r="O16" s="70"/>
      <c r="P16" s="19">
        <f aca="true" t="shared" si="9" ref="P16:P23">+I16/(H16*10)</f>
        <v>0</v>
      </c>
      <c r="Q16" s="20">
        <f aca="true" t="shared" si="10" ref="Q16:Q23">+J16/(H16*10)</f>
        <v>0</v>
      </c>
      <c r="R16" s="20">
        <f aca="true" t="shared" si="11" ref="R16:R23">+M16/(H16*10)</f>
        <v>0</v>
      </c>
      <c r="S16" s="20">
        <f aca="true" t="shared" si="12" ref="S16:S23">+N16/(H16*10)</f>
        <v>0</v>
      </c>
      <c r="T16" s="21">
        <f aca="true" t="shared" si="13" ref="T16:T23">+O16/(H16*10)</f>
        <v>0</v>
      </c>
      <c r="U16" s="22">
        <f t="shared" si="1"/>
        <v>1</v>
      </c>
      <c r="V16" s="23">
        <f t="shared" si="2"/>
        <v>1</v>
      </c>
      <c r="W16" s="23">
        <f t="shared" si="3"/>
        <v>1</v>
      </c>
      <c r="X16" s="23">
        <f t="shared" si="4"/>
        <v>1</v>
      </c>
      <c r="Y16" s="24">
        <f t="shared" si="5"/>
        <v>1</v>
      </c>
      <c r="Z16" s="25">
        <f t="shared" si="7"/>
        <v>1</v>
      </c>
      <c r="AA16" s="126"/>
      <c r="AB16" s="27"/>
      <c r="AD16" s="29"/>
    </row>
    <row r="17" spans="1:30" ht="24.75" customHeight="1">
      <c r="A17" s="72">
        <v>1</v>
      </c>
      <c r="B17" s="73" t="s">
        <v>39</v>
      </c>
      <c r="C17" s="85">
        <v>34600</v>
      </c>
      <c r="D17" s="85">
        <v>25829</v>
      </c>
      <c r="E17" s="89">
        <f t="shared" si="0"/>
        <v>8.771</v>
      </c>
      <c r="F17" s="90" t="s">
        <v>33</v>
      </c>
      <c r="G17" s="91" t="s">
        <v>5</v>
      </c>
      <c r="H17" s="71">
        <f t="shared" si="8"/>
        <v>1</v>
      </c>
      <c r="I17" s="68"/>
      <c r="J17" s="69"/>
      <c r="K17" s="69"/>
      <c r="L17" s="69"/>
      <c r="M17" s="66">
        <f t="shared" si="6"/>
        <v>0</v>
      </c>
      <c r="N17" s="69"/>
      <c r="O17" s="70"/>
      <c r="P17" s="19">
        <f t="shared" si="9"/>
        <v>0</v>
      </c>
      <c r="Q17" s="20">
        <f t="shared" si="10"/>
        <v>0</v>
      </c>
      <c r="R17" s="20">
        <f t="shared" si="11"/>
        <v>0</v>
      </c>
      <c r="S17" s="20">
        <f t="shared" si="12"/>
        <v>0</v>
      </c>
      <c r="T17" s="21">
        <f t="shared" si="13"/>
        <v>0</v>
      </c>
      <c r="U17" s="22">
        <f t="shared" si="1"/>
        <v>1</v>
      </c>
      <c r="V17" s="23">
        <f t="shared" si="2"/>
        <v>1</v>
      </c>
      <c r="W17" s="23">
        <f t="shared" si="3"/>
        <v>1</v>
      </c>
      <c r="X17" s="23">
        <f t="shared" si="4"/>
        <v>1</v>
      </c>
      <c r="Y17" s="24">
        <f t="shared" si="5"/>
        <v>1</v>
      </c>
      <c r="Z17" s="25">
        <f t="shared" si="7"/>
        <v>1</v>
      </c>
      <c r="AA17" s="126"/>
      <c r="AB17" s="17"/>
      <c r="AD17" s="26"/>
    </row>
    <row r="18" spans="1:30" ht="24.75" customHeight="1">
      <c r="A18" s="72">
        <v>1</v>
      </c>
      <c r="B18" s="73" t="s">
        <v>40</v>
      </c>
      <c r="C18" s="85">
        <v>34600</v>
      </c>
      <c r="D18" s="85">
        <v>48900</v>
      </c>
      <c r="E18" s="89">
        <f t="shared" si="0"/>
        <v>14.3</v>
      </c>
      <c r="F18" s="90" t="s">
        <v>6</v>
      </c>
      <c r="G18" s="91" t="s">
        <v>5</v>
      </c>
      <c r="H18" s="71">
        <v>2</v>
      </c>
      <c r="I18" s="72"/>
      <c r="J18" s="73"/>
      <c r="K18" s="73"/>
      <c r="L18" s="73"/>
      <c r="M18" s="66">
        <f t="shared" si="6"/>
        <v>0</v>
      </c>
      <c r="N18" s="73"/>
      <c r="O18" s="74"/>
      <c r="P18" s="19">
        <f t="shared" si="9"/>
        <v>0</v>
      </c>
      <c r="Q18" s="20">
        <f t="shared" si="10"/>
        <v>0</v>
      </c>
      <c r="R18" s="20">
        <f t="shared" si="11"/>
        <v>0</v>
      </c>
      <c r="S18" s="20">
        <f t="shared" si="12"/>
        <v>0</v>
      </c>
      <c r="T18" s="21">
        <f t="shared" si="13"/>
        <v>0</v>
      </c>
      <c r="U18" s="22">
        <f t="shared" si="1"/>
        <v>1</v>
      </c>
      <c r="V18" s="23">
        <f t="shared" si="2"/>
        <v>1</v>
      </c>
      <c r="W18" s="23">
        <f t="shared" si="3"/>
        <v>1</v>
      </c>
      <c r="X18" s="23">
        <f t="shared" si="4"/>
        <v>1</v>
      </c>
      <c r="Y18" s="24">
        <f t="shared" si="5"/>
        <v>1</v>
      </c>
      <c r="Z18" s="25">
        <f t="shared" si="7"/>
        <v>1</v>
      </c>
      <c r="AA18" s="126"/>
      <c r="AB18" s="17"/>
      <c r="AD18" s="26"/>
    </row>
    <row r="19" spans="1:30" ht="24.75" customHeight="1">
      <c r="A19" s="72">
        <v>1</v>
      </c>
      <c r="B19" s="73" t="s">
        <v>41</v>
      </c>
      <c r="C19" s="85">
        <v>48900</v>
      </c>
      <c r="D19" s="85">
        <v>34600</v>
      </c>
      <c r="E19" s="89">
        <f t="shared" si="0"/>
        <v>14.3</v>
      </c>
      <c r="F19" s="90" t="s">
        <v>33</v>
      </c>
      <c r="G19" s="91" t="s">
        <v>5</v>
      </c>
      <c r="H19" s="71">
        <v>2</v>
      </c>
      <c r="I19" s="68"/>
      <c r="J19" s="69"/>
      <c r="K19" s="69"/>
      <c r="L19" s="69"/>
      <c r="M19" s="66">
        <f t="shared" si="6"/>
        <v>0</v>
      </c>
      <c r="N19" s="69"/>
      <c r="O19" s="70"/>
      <c r="P19" s="19">
        <f t="shared" si="9"/>
        <v>0</v>
      </c>
      <c r="Q19" s="20">
        <f t="shared" si="10"/>
        <v>0</v>
      </c>
      <c r="R19" s="20">
        <f t="shared" si="11"/>
        <v>0</v>
      </c>
      <c r="S19" s="20">
        <f t="shared" si="12"/>
        <v>0</v>
      </c>
      <c r="T19" s="21">
        <f t="shared" si="13"/>
        <v>0</v>
      </c>
      <c r="U19" s="22">
        <f t="shared" si="1"/>
        <v>1</v>
      </c>
      <c r="V19" s="23">
        <f t="shared" si="2"/>
        <v>1</v>
      </c>
      <c r="W19" s="23">
        <f t="shared" si="3"/>
        <v>1</v>
      </c>
      <c r="X19" s="23">
        <f t="shared" si="4"/>
        <v>1</v>
      </c>
      <c r="Y19" s="24">
        <f t="shared" si="5"/>
        <v>1</v>
      </c>
      <c r="Z19" s="25">
        <f t="shared" si="7"/>
        <v>1</v>
      </c>
      <c r="AA19" s="126"/>
      <c r="AB19" s="17"/>
      <c r="AD19" s="26"/>
    </row>
    <row r="20" spans="1:30" ht="24.75" customHeight="1">
      <c r="A20" s="72">
        <v>1</v>
      </c>
      <c r="B20" s="73" t="s">
        <v>42</v>
      </c>
      <c r="C20" s="85">
        <v>48900</v>
      </c>
      <c r="D20" s="85">
        <v>54500</v>
      </c>
      <c r="E20" s="89">
        <f t="shared" si="0"/>
        <v>5.6</v>
      </c>
      <c r="F20" s="90" t="s">
        <v>33</v>
      </c>
      <c r="G20" s="91" t="s">
        <v>5</v>
      </c>
      <c r="H20" s="71">
        <f t="shared" si="8"/>
        <v>1</v>
      </c>
      <c r="I20" s="68"/>
      <c r="J20" s="69"/>
      <c r="K20" s="69"/>
      <c r="L20" s="69"/>
      <c r="M20" s="66">
        <f t="shared" si="6"/>
        <v>0</v>
      </c>
      <c r="N20" s="69"/>
      <c r="O20" s="70"/>
      <c r="P20" s="19">
        <f t="shared" si="9"/>
        <v>0</v>
      </c>
      <c r="Q20" s="20">
        <f t="shared" si="10"/>
        <v>0</v>
      </c>
      <c r="R20" s="20">
        <f t="shared" si="11"/>
        <v>0</v>
      </c>
      <c r="S20" s="20">
        <f t="shared" si="12"/>
        <v>0</v>
      </c>
      <c r="T20" s="21">
        <f t="shared" si="13"/>
        <v>0</v>
      </c>
      <c r="U20" s="22">
        <f t="shared" si="1"/>
        <v>1</v>
      </c>
      <c r="V20" s="23">
        <f t="shared" si="2"/>
        <v>1</v>
      </c>
      <c r="W20" s="23">
        <f t="shared" si="3"/>
        <v>1</v>
      </c>
      <c r="X20" s="23">
        <f t="shared" si="4"/>
        <v>1</v>
      </c>
      <c r="Y20" s="24">
        <f t="shared" si="5"/>
        <v>1</v>
      </c>
      <c r="Z20" s="25">
        <f t="shared" si="7"/>
        <v>1</v>
      </c>
      <c r="AA20" s="126"/>
      <c r="AB20" s="17"/>
      <c r="AD20" s="26">
        <f>+(1-Z20)*100*E20*10</f>
        <v>0</v>
      </c>
    </row>
    <row r="21" spans="1:30" ht="24.75" customHeight="1">
      <c r="A21" s="72">
        <v>1</v>
      </c>
      <c r="B21" s="73" t="s">
        <v>43</v>
      </c>
      <c r="C21" s="85">
        <v>54500</v>
      </c>
      <c r="D21" s="85">
        <v>48900</v>
      </c>
      <c r="E21" s="89">
        <f t="shared" si="0"/>
        <v>5.6</v>
      </c>
      <c r="F21" s="90" t="s">
        <v>33</v>
      </c>
      <c r="G21" s="91" t="s">
        <v>5</v>
      </c>
      <c r="H21" s="71">
        <f t="shared" si="8"/>
        <v>1</v>
      </c>
      <c r="I21" s="68"/>
      <c r="J21" s="69"/>
      <c r="K21" s="69"/>
      <c r="L21" s="69"/>
      <c r="M21" s="66">
        <f t="shared" si="6"/>
        <v>0</v>
      </c>
      <c r="N21" s="69"/>
      <c r="O21" s="70"/>
      <c r="P21" s="19">
        <f t="shared" si="9"/>
        <v>0</v>
      </c>
      <c r="Q21" s="20">
        <f t="shared" si="10"/>
        <v>0</v>
      </c>
      <c r="R21" s="20">
        <f t="shared" si="11"/>
        <v>0</v>
      </c>
      <c r="S21" s="20">
        <f t="shared" si="12"/>
        <v>0</v>
      </c>
      <c r="T21" s="21">
        <f t="shared" si="13"/>
        <v>0</v>
      </c>
      <c r="U21" s="22">
        <f t="shared" si="1"/>
        <v>1</v>
      </c>
      <c r="V21" s="23">
        <f>100%-Q21*$V$8</f>
        <v>1</v>
      </c>
      <c r="W21" s="23">
        <f>100%-R21*$W$8</f>
        <v>1</v>
      </c>
      <c r="X21" s="23">
        <f>100%-S21*$X$8</f>
        <v>1</v>
      </c>
      <c r="Y21" s="24">
        <f>100%-T21*$Y$8</f>
        <v>1</v>
      </c>
      <c r="Z21" s="25">
        <f t="shared" si="7"/>
        <v>1</v>
      </c>
      <c r="AA21" s="126"/>
      <c r="AB21" s="17"/>
      <c r="AD21" s="26"/>
    </row>
    <row r="22" spans="1:30" ht="24.75" customHeight="1">
      <c r="A22" s="72">
        <v>1</v>
      </c>
      <c r="B22" s="73">
        <v>6</v>
      </c>
      <c r="C22" s="92">
        <v>22100</v>
      </c>
      <c r="D22" s="93">
        <v>25829</v>
      </c>
      <c r="E22" s="89">
        <f t="shared" si="0"/>
        <v>3.729</v>
      </c>
      <c r="F22" s="90" t="s">
        <v>6</v>
      </c>
      <c r="G22" s="91" t="s">
        <v>5</v>
      </c>
      <c r="H22" s="71">
        <f t="shared" si="8"/>
        <v>1</v>
      </c>
      <c r="I22" s="68"/>
      <c r="J22" s="69"/>
      <c r="K22" s="69"/>
      <c r="L22" s="69"/>
      <c r="M22" s="66">
        <f t="shared" si="6"/>
        <v>0</v>
      </c>
      <c r="N22" s="69"/>
      <c r="O22" s="70"/>
      <c r="P22" s="19">
        <f t="shared" si="9"/>
        <v>0</v>
      </c>
      <c r="Q22" s="20">
        <f t="shared" si="10"/>
        <v>0</v>
      </c>
      <c r="R22" s="20">
        <f t="shared" si="11"/>
        <v>0</v>
      </c>
      <c r="S22" s="20">
        <f t="shared" si="12"/>
        <v>0</v>
      </c>
      <c r="T22" s="21">
        <f t="shared" si="13"/>
        <v>0</v>
      </c>
      <c r="U22" s="22">
        <f t="shared" si="1"/>
        <v>1</v>
      </c>
      <c r="V22" s="23">
        <f>100%-Q22*$V$8</f>
        <v>1</v>
      </c>
      <c r="W22" s="23">
        <f>100%-R22*$W$8</f>
        <v>1</v>
      </c>
      <c r="X22" s="23">
        <f>100%-S22*$X$8</f>
        <v>1</v>
      </c>
      <c r="Y22" s="24">
        <f>100%-T22*$Y$8</f>
        <v>1</v>
      </c>
      <c r="Z22" s="25">
        <f t="shared" si="7"/>
        <v>1</v>
      </c>
      <c r="AA22" s="126"/>
      <c r="AB22" s="17"/>
      <c r="AD22" s="26"/>
    </row>
    <row r="23" spans="1:30" ht="24.75" customHeight="1">
      <c r="A23" s="72">
        <v>1</v>
      </c>
      <c r="B23" s="73">
        <v>8</v>
      </c>
      <c r="C23" s="92">
        <v>0</v>
      </c>
      <c r="D23" s="93">
        <v>150</v>
      </c>
      <c r="E23" s="89">
        <f t="shared" si="0"/>
        <v>0.15</v>
      </c>
      <c r="F23" s="90" t="s">
        <v>6</v>
      </c>
      <c r="G23" s="91" t="s">
        <v>5</v>
      </c>
      <c r="H23" s="71">
        <f t="shared" si="8"/>
        <v>1</v>
      </c>
      <c r="I23" s="68"/>
      <c r="J23" s="69"/>
      <c r="K23" s="69"/>
      <c r="L23" s="69"/>
      <c r="M23" s="66">
        <f t="shared" si="6"/>
        <v>0</v>
      </c>
      <c r="N23" s="69"/>
      <c r="O23" s="70"/>
      <c r="P23" s="19">
        <f>+I23/(H23*1)</f>
        <v>0</v>
      </c>
      <c r="Q23" s="20">
        <f>+J23/(H23*1)</f>
        <v>0</v>
      </c>
      <c r="R23" s="20">
        <f>+M23/(H23*1)</f>
        <v>0</v>
      </c>
      <c r="S23" s="20">
        <f>+N23/(H23*1)</f>
        <v>0</v>
      </c>
      <c r="T23" s="21">
        <f>+O23/(H23*1)</f>
        <v>0</v>
      </c>
      <c r="U23" s="22">
        <f t="shared" si="1"/>
        <v>1</v>
      </c>
      <c r="V23" s="23">
        <f>100%-Q23*$V$8</f>
        <v>1</v>
      </c>
      <c r="W23" s="23">
        <f>100%-R23*$W$8</f>
        <v>1</v>
      </c>
      <c r="X23" s="23">
        <f>100%-S23*$X$8</f>
        <v>1</v>
      </c>
      <c r="Y23" s="24">
        <f>100%-T23*$Y$8</f>
        <v>1</v>
      </c>
      <c r="Z23" s="25">
        <f t="shared" si="7"/>
        <v>1</v>
      </c>
      <c r="AA23" s="126"/>
      <c r="AB23" s="17"/>
      <c r="AD23" s="26">
        <f>+(1-Z23)*100*E23*10</f>
        <v>0</v>
      </c>
    </row>
    <row r="24" spans="1:30" ht="24.75" customHeight="1">
      <c r="A24" s="83"/>
      <c r="B24" s="80"/>
      <c r="C24" s="90"/>
      <c r="D24" s="90"/>
      <c r="E24" s="89"/>
      <c r="F24" s="90"/>
      <c r="G24" s="91"/>
      <c r="H24" s="71"/>
      <c r="I24" s="68"/>
      <c r="J24" s="69"/>
      <c r="K24" s="69"/>
      <c r="L24" s="69"/>
      <c r="M24" s="69"/>
      <c r="N24" s="69"/>
      <c r="O24" s="70"/>
      <c r="P24" s="19"/>
      <c r="Q24" s="20"/>
      <c r="R24" s="20"/>
      <c r="S24" s="20"/>
      <c r="T24" s="21"/>
      <c r="U24" s="22"/>
      <c r="V24" s="23"/>
      <c r="W24" s="23"/>
      <c r="X24" s="23"/>
      <c r="Y24" s="24"/>
      <c r="Z24" s="25"/>
      <c r="AA24" s="126"/>
      <c r="AB24" s="17"/>
      <c r="AD24" s="26"/>
    </row>
    <row r="25" spans="1:30" ht="24.75" customHeight="1" thickBot="1">
      <c r="A25" s="84"/>
      <c r="B25" s="81"/>
      <c r="C25" s="94"/>
      <c r="D25" s="94"/>
      <c r="E25" s="95"/>
      <c r="F25" s="94"/>
      <c r="G25" s="96"/>
      <c r="H25" s="75"/>
      <c r="I25" s="76"/>
      <c r="J25" s="77"/>
      <c r="K25" s="77"/>
      <c r="L25" s="77"/>
      <c r="M25" s="77"/>
      <c r="N25" s="77"/>
      <c r="O25" s="78"/>
      <c r="P25" s="30"/>
      <c r="Q25" s="31"/>
      <c r="R25" s="31"/>
      <c r="S25" s="31"/>
      <c r="T25" s="32"/>
      <c r="U25" s="33"/>
      <c r="V25" s="34"/>
      <c r="W25" s="34"/>
      <c r="X25" s="34"/>
      <c r="Y25" s="35"/>
      <c r="Z25" s="36"/>
      <c r="AA25" s="127"/>
      <c r="AB25" s="17"/>
      <c r="AD25" s="26"/>
    </row>
    <row r="26" spans="1:31" ht="12.75">
      <c r="A26" s="37"/>
      <c r="B26" s="37"/>
      <c r="C26" s="37"/>
      <c r="D26" s="37"/>
      <c r="E26" s="63">
        <f>SUM(E12:E22)</f>
        <v>95.62899999999999</v>
      </c>
      <c r="F26" s="37"/>
      <c r="G26" s="37"/>
      <c r="H26" s="52">
        <f>SUM(H12:H25)</f>
        <v>16</v>
      </c>
      <c r="I26" s="37"/>
      <c r="J26" s="1"/>
      <c r="K26" s="37"/>
      <c r="L26" s="37"/>
      <c r="M26" s="37"/>
      <c r="N26" s="37"/>
      <c r="O26" s="37"/>
      <c r="P26" s="38"/>
      <c r="Q26" s="38"/>
      <c r="R26" s="37"/>
      <c r="S26" s="37"/>
      <c r="T26" s="37"/>
      <c r="U26" s="37"/>
      <c r="V26" s="4"/>
      <c r="W26" s="37"/>
      <c r="X26" s="38"/>
      <c r="Y26" s="37"/>
      <c r="Z26" s="38"/>
      <c r="AA26" s="37"/>
      <c r="AD26" s="39">
        <f>SUM(AD12:AD25)</f>
        <v>0</v>
      </c>
      <c r="AE26" s="39"/>
    </row>
    <row r="27" spans="1:18" ht="14.25">
      <c r="A27" s="185"/>
      <c r="B27" s="185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40"/>
      <c r="O27" s="40"/>
      <c r="P27" s="40"/>
      <c r="Q27" s="40"/>
      <c r="R27" s="40"/>
    </row>
    <row r="28" spans="1:18" ht="15" thickBot="1">
      <c r="A28" s="185"/>
      <c r="B28" s="185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40"/>
      <c r="O28" s="40"/>
      <c r="P28" s="40"/>
      <c r="Q28" s="40"/>
      <c r="R28" s="40"/>
    </row>
    <row r="29" spans="1:9" ht="15.75" thickBot="1">
      <c r="A29" s="101"/>
      <c r="B29" s="101"/>
      <c r="C29" s="156" t="s">
        <v>24</v>
      </c>
      <c r="D29" s="157"/>
      <c r="E29" s="157"/>
      <c r="F29" s="157"/>
      <c r="G29" s="158"/>
      <c r="H29" s="41"/>
      <c r="I29" s="42"/>
    </row>
    <row r="30" spans="1:7" ht="15">
      <c r="A30" s="106" t="s">
        <v>0</v>
      </c>
      <c r="B30" s="107" t="s">
        <v>44</v>
      </c>
      <c r="C30" s="107">
        <v>1</v>
      </c>
      <c r="D30" s="107">
        <v>2</v>
      </c>
      <c r="E30" s="107">
        <v>3</v>
      </c>
      <c r="F30" s="107">
        <v>4</v>
      </c>
      <c r="G30" s="108">
        <v>5</v>
      </c>
    </row>
    <row r="31" spans="1:7" ht="14.25">
      <c r="A31" s="109">
        <v>1</v>
      </c>
      <c r="B31" s="103" t="s">
        <v>34</v>
      </c>
      <c r="C31" s="117">
        <v>0.945</v>
      </c>
      <c r="D31" s="117">
        <v>0.945</v>
      </c>
      <c r="E31" s="117">
        <v>0.945</v>
      </c>
      <c r="F31" s="117">
        <v>0.945</v>
      </c>
      <c r="G31" s="118">
        <v>0.945</v>
      </c>
    </row>
    <row r="32" spans="1:7" ht="14.25">
      <c r="A32" s="109">
        <v>1</v>
      </c>
      <c r="B32" s="103" t="s">
        <v>35</v>
      </c>
      <c r="C32" s="117">
        <v>0.945</v>
      </c>
      <c r="D32" s="117">
        <v>0.945</v>
      </c>
      <c r="E32" s="117">
        <v>0.945</v>
      </c>
      <c r="F32" s="117">
        <v>0.945</v>
      </c>
      <c r="G32" s="118">
        <v>0.945</v>
      </c>
    </row>
    <row r="33" spans="1:7" ht="14.25">
      <c r="A33" s="109">
        <v>1</v>
      </c>
      <c r="B33" s="103" t="s">
        <v>36</v>
      </c>
      <c r="C33" s="117">
        <v>0.945</v>
      </c>
      <c r="D33" s="117">
        <v>0.945</v>
      </c>
      <c r="E33" s="117">
        <v>0.945</v>
      </c>
      <c r="F33" s="117">
        <v>0.945</v>
      </c>
      <c r="G33" s="118">
        <v>0.945</v>
      </c>
    </row>
    <row r="34" spans="1:7" ht="14.25">
      <c r="A34" s="109">
        <v>1</v>
      </c>
      <c r="B34" s="103" t="s">
        <v>37</v>
      </c>
      <c r="C34" s="117">
        <v>0.945</v>
      </c>
      <c r="D34" s="117">
        <v>0.945</v>
      </c>
      <c r="E34" s="117">
        <v>0.945</v>
      </c>
      <c r="F34" s="117">
        <v>0.945</v>
      </c>
      <c r="G34" s="118">
        <v>0.945</v>
      </c>
    </row>
    <row r="35" spans="1:7" ht="14.25">
      <c r="A35" s="109">
        <v>1</v>
      </c>
      <c r="B35" s="103" t="s">
        <v>38</v>
      </c>
      <c r="C35" s="117">
        <v>0.945</v>
      </c>
      <c r="D35" s="117">
        <v>0.945</v>
      </c>
      <c r="E35" s="117">
        <v>0.945</v>
      </c>
      <c r="F35" s="117">
        <v>0.945</v>
      </c>
      <c r="G35" s="118">
        <v>0.945</v>
      </c>
    </row>
    <row r="36" spans="1:7" ht="14.25">
      <c r="A36" s="109">
        <v>1</v>
      </c>
      <c r="B36" s="103" t="s">
        <v>39</v>
      </c>
      <c r="C36" s="117">
        <v>0.945</v>
      </c>
      <c r="D36" s="117">
        <v>0.945</v>
      </c>
      <c r="E36" s="117">
        <v>0.945</v>
      </c>
      <c r="F36" s="117">
        <v>0.945</v>
      </c>
      <c r="G36" s="118">
        <v>0.945</v>
      </c>
    </row>
    <row r="37" spans="1:7" ht="14.25">
      <c r="A37" s="109">
        <v>1</v>
      </c>
      <c r="B37" s="103" t="s">
        <v>40</v>
      </c>
      <c r="C37" s="102">
        <v>0.97</v>
      </c>
      <c r="D37" s="102">
        <v>0.97</v>
      </c>
      <c r="E37" s="117">
        <v>0.945</v>
      </c>
      <c r="F37" s="117">
        <v>0.945</v>
      </c>
      <c r="G37" s="118">
        <v>0.945</v>
      </c>
    </row>
    <row r="38" spans="1:7" ht="14.25">
      <c r="A38" s="109">
        <v>1</v>
      </c>
      <c r="B38" s="103" t="s">
        <v>41</v>
      </c>
      <c r="C38" s="117">
        <v>0.945</v>
      </c>
      <c r="D38" s="117">
        <v>0.945</v>
      </c>
      <c r="E38" s="117">
        <v>0.945</v>
      </c>
      <c r="F38" s="117">
        <v>0.945</v>
      </c>
      <c r="G38" s="118">
        <v>0.945</v>
      </c>
    </row>
    <row r="39" spans="1:7" ht="14.25">
      <c r="A39" s="109">
        <v>1</v>
      </c>
      <c r="B39" s="103" t="s">
        <v>42</v>
      </c>
      <c r="C39" s="117">
        <v>0.945</v>
      </c>
      <c r="D39" s="117">
        <v>0.945</v>
      </c>
      <c r="E39" s="117">
        <v>0.945</v>
      </c>
      <c r="F39" s="117">
        <v>0.945</v>
      </c>
      <c r="G39" s="118">
        <v>0.945</v>
      </c>
    </row>
    <row r="40" spans="1:7" ht="14.25">
      <c r="A40" s="109">
        <v>1</v>
      </c>
      <c r="B40" s="103" t="s">
        <v>43</v>
      </c>
      <c r="C40" s="117">
        <v>0.945</v>
      </c>
      <c r="D40" s="117">
        <v>0.945</v>
      </c>
      <c r="E40" s="117">
        <v>0.945</v>
      </c>
      <c r="F40" s="117">
        <v>0.945</v>
      </c>
      <c r="G40" s="118">
        <v>0.945</v>
      </c>
    </row>
    <row r="41" spans="1:7" ht="14.25">
      <c r="A41" s="109">
        <v>1</v>
      </c>
      <c r="B41" s="103">
        <v>6</v>
      </c>
      <c r="C41" s="117">
        <v>0.945</v>
      </c>
      <c r="D41" s="117">
        <v>0.945</v>
      </c>
      <c r="E41" s="117">
        <v>0.945</v>
      </c>
      <c r="F41" s="117">
        <v>0.945</v>
      </c>
      <c r="G41" s="118">
        <v>0.945</v>
      </c>
    </row>
    <row r="42" spans="1:7" ht="15" thickBot="1">
      <c r="A42" s="110">
        <v>1</v>
      </c>
      <c r="B42" s="111">
        <v>8</v>
      </c>
      <c r="C42" s="119">
        <v>0.945</v>
      </c>
      <c r="D42" s="119">
        <v>0.945</v>
      </c>
      <c r="E42" s="119">
        <v>0.945</v>
      </c>
      <c r="F42" s="119">
        <v>0.945</v>
      </c>
      <c r="G42" s="120">
        <v>0.945</v>
      </c>
    </row>
    <row r="43" spans="1:7" ht="12.75">
      <c r="A43" s="43"/>
      <c r="B43" s="44"/>
      <c r="C43" s="43"/>
      <c r="D43" s="43"/>
      <c r="E43" s="43"/>
      <c r="F43" s="43"/>
      <c r="G43" s="43"/>
    </row>
    <row r="44" spans="1:7" ht="12.75">
      <c r="A44" s="43"/>
      <c r="B44" s="44"/>
      <c r="C44" s="43"/>
      <c r="D44" s="43"/>
      <c r="E44" s="43"/>
      <c r="F44" s="43"/>
      <c r="G44" s="43"/>
    </row>
    <row r="45" spans="1:7" s="37" customFormat="1" ht="12.75" customHeight="1">
      <c r="A45" s="43"/>
      <c r="B45" s="44"/>
      <c r="C45" s="43"/>
      <c r="D45" s="43"/>
      <c r="E45" s="43"/>
      <c r="F45" s="43"/>
      <c r="G45" s="43"/>
    </row>
    <row r="46" spans="4:14" ht="12.75" customHeight="1">
      <c r="D46" s="45"/>
      <c r="E46" s="46"/>
      <c r="F46" s="46"/>
      <c r="G46" s="46"/>
      <c r="J46" s="28"/>
      <c r="K46" s="28"/>
      <c r="L46" s="28"/>
      <c r="M46" s="47"/>
      <c r="N46" s="47"/>
    </row>
    <row r="47" spans="3:15" ht="30.75" customHeight="1">
      <c r="C47" s="64" t="s">
        <v>8</v>
      </c>
      <c r="E47" s="151" t="s">
        <v>26</v>
      </c>
      <c r="F47" s="152"/>
      <c r="G47" s="152"/>
      <c r="H47" s="153"/>
      <c r="I47" s="100">
        <v>8257</v>
      </c>
      <c r="J47" s="49"/>
      <c r="L47" s="55"/>
      <c r="M47" s="55"/>
      <c r="N47" s="55"/>
      <c r="O47" s="55"/>
    </row>
    <row r="48" spans="1:17" ht="30" customHeight="1">
      <c r="A48" s="113" t="s">
        <v>0</v>
      </c>
      <c r="B48" s="113" t="s">
        <v>44</v>
      </c>
      <c r="C48" s="112">
        <v>3</v>
      </c>
      <c r="E48" s="151" t="s">
        <v>27</v>
      </c>
      <c r="F48" s="152"/>
      <c r="G48" s="152"/>
      <c r="H48" s="153"/>
      <c r="I48" s="100">
        <v>4294</v>
      </c>
      <c r="J48" s="49"/>
      <c r="L48" s="56"/>
      <c r="M48" s="56"/>
      <c r="N48" s="57"/>
      <c r="O48" s="57"/>
      <c r="P48" s="37"/>
      <c r="Q48" s="50"/>
    </row>
    <row r="49" spans="1:17" ht="30" customHeight="1">
      <c r="A49" s="97">
        <v>1</v>
      </c>
      <c r="B49" s="97" t="s">
        <v>34</v>
      </c>
      <c r="C49" s="99" t="str">
        <f aca="true" t="shared" si="14" ref="C49:C60">IF(Z12&gt;=E31,"NO SE APLICA  MULTA",+E12*(100%-Z12)*100*0.012*($I$52+$I$50*N49/E12))</f>
        <v>NO SE APLICA  MULTA</v>
      </c>
      <c r="E49" s="151" t="s">
        <v>28</v>
      </c>
      <c r="F49" s="152"/>
      <c r="G49" s="152"/>
      <c r="H49" s="153"/>
      <c r="I49" s="100">
        <v>4570</v>
      </c>
      <c r="J49" s="49"/>
      <c r="L49" s="58"/>
      <c r="M49" s="59"/>
      <c r="N49" s="60"/>
      <c r="O49" s="60"/>
      <c r="P49" s="37"/>
      <c r="Q49" s="50"/>
    </row>
    <row r="50" spans="1:17" ht="30" customHeight="1">
      <c r="A50" s="97">
        <v>1</v>
      </c>
      <c r="B50" s="97" t="s">
        <v>35</v>
      </c>
      <c r="C50" s="99" t="str">
        <f t="shared" si="14"/>
        <v>NO SE APLICA  MULTA</v>
      </c>
      <c r="E50" s="151" t="s">
        <v>30</v>
      </c>
      <c r="F50" s="152"/>
      <c r="G50" s="152"/>
      <c r="H50" s="153"/>
      <c r="I50" s="48"/>
      <c r="J50" s="49"/>
      <c r="L50" s="58"/>
      <c r="M50" s="59"/>
      <c r="N50" s="60"/>
      <c r="O50" s="60"/>
      <c r="P50" s="37"/>
      <c r="Q50" s="50"/>
    </row>
    <row r="51" spans="1:17" ht="30" customHeight="1">
      <c r="A51" s="97">
        <v>1</v>
      </c>
      <c r="B51" s="97" t="s">
        <v>36</v>
      </c>
      <c r="C51" s="99" t="str">
        <f t="shared" si="14"/>
        <v>NO SE APLICA  MULTA</v>
      </c>
      <c r="E51" s="150" t="s">
        <v>25</v>
      </c>
      <c r="F51" s="150"/>
      <c r="G51" s="150"/>
      <c r="H51" s="150"/>
      <c r="I51" s="51" t="s">
        <v>29</v>
      </c>
      <c r="L51" s="58"/>
      <c r="M51" s="59"/>
      <c r="N51" s="60"/>
      <c r="O51" s="60"/>
      <c r="P51" s="37"/>
      <c r="Q51" s="50"/>
    </row>
    <row r="52" spans="1:17" ht="30" customHeight="1">
      <c r="A52" s="97">
        <v>1</v>
      </c>
      <c r="B52" s="97" t="s">
        <v>37</v>
      </c>
      <c r="C52" s="99" t="str">
        <f t="shared" si="14"/>
        <v>NO SE APLICA  MULTA</v>
      </c>
      <c r="E52" s="150"/>
      <c r="F52" s="150"/>
      <c r="G52" s="150"/>
      <c r="H52" s="150"/>
      <c r="I52" s="100">
        <f>SUM(I47:I50)</f>
        <v>17121</v>
      </c>
      <c r="L52" s="61"/>
      <c r="M52" s="59"/>
      <c r="N52" s="60"/>
      <c r="O52" s="60"/>
      <c r="P52" s="37"/>
      <c r="Q52" s="50"/>
    </row>
    <row r="53" spans="1:17" ht="30" customHeight="1">
      <c r="A53" s="97">
        <v>1</v>
      </c>
      <c r="B53" s="97" t="s">
        <v>38</v>
      </c>
      <c r="C53" s="99" t="str">
        <f t="shared" si="14"/>
        <v>NO SE APLICA  MULTA</v>
      </c>
      <c r="L53" s="61"/>
      <c r="M53" s="59"/>
      <c r="N53" s="60"/>
      <c r="O53" s="60"/>
      <c r="P53" s="37"/>
      <c r="Q53" s="50"/>
    </row>
    <row r="54" spans="1:17" ht="30" customHeight="1">
      <c r="A54" s="97">
        <v>1</v>
      </c>
      <c r="B54" s="97" t="s">
        <v>39</v>
      </c>
      <c r="C54" s="99" t="str">
        <f t="shared" si="14"/>
        <v>NO SE APLICA  MULTA</v>
      </c>
      <c r="L54" s="62"/>
      <c r="M54" s="59"/>
      <c r="N54" s="60"/>
      <c r="O54" s="60"/>
      <c r="P54" s="37"/>
      <c r="Q54" s="50"/>
    </row>
    <row r="55" spans="1:17" ht="30" customHeight="1">
      <c r="A55" s="97">
        <v>1</v>
      </c>
      <c r="B55" s="97" t="s">
        <v>40</v>
      </c>
      <c r="C55" s="99" t="str">
        <f t="shared" si="14"/>
        <v>NO SE APLICA  MULTA</v>
      </c>
      <c r="L55" s="62"/>
      <c r="M55" s="59"/>
      <c r="N55" s="60"/>
      <c r="O55" s="60"/>
      <c r="P55" s="37"/>
      <c r="Q55" s="52"/>
    </row>
    <row r="56" spans="1:17" ht="30" customHeight="1">
      <c r="A56" s="97">
        <v>1</v>
      </c>
      <c r="B56" s="97" t="s">
        <v>41</v>
      </c>
      <c r="C56" s="99" t="str">
        <f t="shared" si="14"/>
        <v>NO SE APLICA  MULTA</v>
      </c>
      <c r="L56" s="61"/>
      <c r="M56" s="61"/>
      <c r="N56" s="61"/>
      <c r="O56" s="61"/>
      <c r="P56" s="37"/>
      <c r="Q56" s="50"/>
    </row>
    <row r="57" spans="1:17" ht="30" customHeight="1">
      <c r="A57" s="97">
        <v>1</v>
      </c>
      <c r="B57" s="97" t="s">
        <v>42</v>
      </c>
      <c r="C57" s="99" t="str">
        <f t="shared" si="14"/>
        <v>NO SE APLICA  MULTA</v>
      </c>
      <c r="L57" s="62"/>
      <c r="M57" s="59"/>
      <c r="N57" s="60"/>
      <c r="O57" s="60"/>
      <c r="P57" s="37"/>
      <c r="Q57" s="50"/>
    </row>
    <row r="58" spans="1:17" ht="30" customHeight="1">
      <c r="A58" s="97">
        <v>1</v>
      </c>
      <c r="B58" s="97" t="s">
        <v>43</v>
      </c>
      <c r="C58" s="99" t="str">
        <f t="shared" si="14"/>
        <v>NO SE APLICA  MULTA</v>
      </c>
      <c r="L58" s="62"/>
      <c r="M58" s="59"/>
      <c r="N58" s="60"/>
      <c r="O58" s="60"/>
      <c r="P58" s="37"/>
      <c r="Q58" s="50"/>
    </row>
    <row r="59" spans="1:17" ht="30" customHeight="1">
      <c r="A59" s="97">
        <v>1</v>
      </c>
      <c r="B59" s="97">
        <v>6</v>
      </c>
      <c r="C59" s="99" t="str">
        <f t="shared" si="14"/>
        <v>NO SE APLICA  MULTA</v>
      </c>
      <c r="L59" s="62"/>
      <c r="M59" s="59"/>
      <c r="N59" s="60"/>
      <c r="O59" s="60"/>
      <c r="P59" s="37"/>
      <c r="Q59" s="50"/>
    </row>
    <row r="60" spans="1:17" ht="30" customHeight="1">
      <c r="A60" s="97">
        <v>1</v>
      </c>
      <c r="B60" s="97">
        <v>8</v>
      </c>
      <c r="C60" s="99" t="str">
        <f t="shared" si="14"/>
        <v>NO SE APLICA  MULTA</v>
      </c>
      <c r="L60" s="62"/>
      <c r="M60" s="59"/>
      <c r="N60" s="60"/>
      <c r="O60" s="60"/>
      <c r="P60" s="37"/>
      <c r="Q60" s="50"/>
    </row>
    <row r="61" spans="1:17" ht="12.75">
      <c r="A61" s="114"/>
      <c r="B61" s="114"/>
      <c r="C61" s="115"/>
      <c r="L61" s="58"/>
      <c r="M61" s="59"/>
      <c r="N61" s="60"/>
      <c r="O61" s="60"/>
      <c r="P61" s="37"/>
      <c r="Q61" s="50"/>
    </row>
    <row r="62" spans="1:17" ht="12.75">
      <c r="A62" s="116"/>
      <c r="B62" s="114"/>
      <c r="C62" s="115"/>
      <c r="L62" s="62"/>
      <c r="M62" s="59"/>
      <c r="N62" s="60"/>
      <c r="O62" s="60"/>
      <c r="P62" s="37"/>
      <c r="Q62" s="50"/>
    </row>
    <row r="63" spans="1:17" ht="30.75" customHeight="1">
      <c r="A63" s="98"/>
      <c r="B63" s="104" t="s">
        <v>31</v>
      </c>
      <c r="C63" s="105">
        <f>SUM(C49:C62)</f>
        <v>0</v>
      </c>
      <c r="L63" s="62"/>
      <c r="M63" s="59"/>
      <c r="N63" s="60"/>
      <c r="O63" s="60"/>
      <c r="P63" s="37"/>
      <c r="Q63" s="1"/>
    </row>
    <row r="64" spans="12:17" ht="12.75">
      <c r="L64" s="61"/>
      <c r="M64" s="61"/>
      <c r="N64" s="61"/>
      <c r="O64" s="61"/>
      <c r="P64" s="37"/>
      <c r="Q64" s="50"/>
    </row>
    <row r="65" spans="12:17" ht="12.75">
      <c r="L65" s="62"/>
      <c r="M65" s="59"/>
      <c r="N65" s="60"/>
      <c r="O65" s="60"/>
      <c r="P65" s="37"/>
      <c r="Q65" s="50"/>
    </row>
    <row r="66" spans="12:17" ht="12.75">
      <c r="L66" s="62"/>
      <c r="M66" s="59"/>
      <c r="N66" s="60"/>
      <c r="O66" s="60"/>
      <c r="P66" s="37"/>
      <c r="Q66" s="53"/>
    </row>
    <row r="67" spans="12:17" ht="12.75">
      <c r="L67" s="61"/>
      <c r="M67" s="61"/>
      <c r="N67" s="61"/>
      <c r="O67" s="61"/>
      <c r="P67" s="37"/>
      <c r="Q67" s="53"/>
    </row>
    <row r="68" spans="12:15" ht="12.75">
      <c r="L68" s="61"/>
      <c r="M68" s="61"/>
      <c r="N68" s="61"/>
      <c r="O68" s="61"/>
    </row>
    <row r="69" spans="12:15" ht="12.75">
      <c r="L69" s="55"/>
      <c r="M69" s="55"/>
      <c r="N69" s="55"/>
      <c r="O69" s="55"/>
    </row>
    <row r="70" spans="12:15" ht="12.75">
      <c r="L70" s="55"/>
      <c r="M70" s="55"/>
      <c r="N70" s="55"/>
      <c r="O70" s="55"/>
    </row>
  </sheetData>
  <mergeCells count="40">
    <mergeCell ref="A28:M28"/>
    <mergeCell ref="A10:A11"/>
    <mergeCell ref="A4:AA4"/>
    <mergeCell ref="H6:H7"/>
    <mergeCell ref="P6:T9"/>
    <mergeCell ref="I6:O9"/>
    <mergeCell ref="A6:G9"/>
    <mergeCell ref="U6:Y7"/>
    <mergeCell ref="B10:B11"/>
    <mergeCell ref="C10:C11"/>
    <mergeCell ref="D10:D11"/>
    <mergeCell ref="E10:E11"/>
    <mergeCell ref="F10:F11"/>
    <mergeCell ref="G10:G11"/>
    <mergeCell ref="E51:H52"/>
    <mergeCell ref="E47:H47"/>
    <mergeCell ref="E48:H48"/>
    <mergeCell ref="E50:H50"/>
    <mergeCell ref="E49:H49"/>
    <mergeCell ref="H10:H11"/>
    <mergeCell ref="C29:G29"/>
    <mergeCell ref="A27:M27"/>
    <mergeCell ref="I10:I11"/>
    <mergeCell ref="J10:J11"/>
    <mergeCell ref="K10:M10"/>
    <mergeCell ref="N10:N11"/>
    <mergeCell ref="O10:O11"/>
    <mergeCell ref="P10:P11"/>
    <mergeCell ref="Q10:Q11"/>
    <mergeCell ref="R10:R11"/>
    <mergeCell ref="S10:S11"/>
    <mergeCell ref="T10:T11"/>
    <mergeCell ref="U10:U11"/>
    <mergeCell ref="V10:V11"/>
    <mergeCell ref="AA10:AA11"/>
    <mergeCell ref="AA12:AA25"/>
    <mergeCell ref="W10:W11"/>
    <mergeCell ref="X10:X11"/>
    <mergeCell ref="Y10:Y11"/>
    <mergeCell ref="Z10:Z11"/>
  </mergeCells>
  <printOptions horizontalCentered="1"/>
  <pageMargins left="0.2755905511811024" right="0.2362204724409449" top="1.28" bottom="0.86" header="0.1968503937007874" footer="0.93"/>
  <pageSetup fitToHeight="2" fitToWidth="1" horizontalDpi="300" verticalDpi="300" orientation="landscape" paperSize="9" scale="55" r:id="rId1"/>
  <headerFooter alignWithMargins="0">
    <oddFooter>&amp;L&amp;F&amp;ROrgano de Control de Contrato de Ruta 1 entre Accesos a Montevideo y Libertad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M.T.O.P.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Marcelo Krugman</dc:creator>
  <cp:keywords/>
  <dc:description/>
  <cp:lastModifiedBy>molinsur</cp:lastModifiedBy>
  <cp:lastPrinted>2010-11-04T12:32:47Z</cp:lastPrinted>
  <dcterms:created xsi:type="dcterms:W3CDTF">2001-01-15T11:53:02Z</dcterms:created>
  <dcterms:modified xsi:type="dcterms:W3CDTF">2010-11-10T12:48:34Z</dcterms:modified>
  <cp:category/>
  <cp:version/>
  <cp:contentType/>
  <cp:contentStatus/>
</cp:coreProperties>
</file>