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7231911\Desktop\PLANILLAS DE ENSAYOS\"/>
    </mc:Choice>
  </mc:AlternateContent>
  <bookViews>
    <workbookView xWindow="0" yWindow="0" windowWidth="21600" windowHeight="8445" tabRatio="843" activeTab="7"/>
  </bookViews>
  <sheets>
    <sheet name="granulometria" sheetId="6" r:id="rId1"/>
    <sheet name="desgaste" sheetId="7" r:id="rId2"/>
    <sheet name="polvo_impalpable" sheetId="19" r:id="rId3"/>
    <sheet name="sulfato_sodio" sheetId="8" r:id="rId4"/>
    <sheet name="dimetil_sulfoxido" sheetId="23" r:id="rId5"/>
    <sheet name="chatura" sheetId="17" r:id="rId6"/>
    <sheet name="eq_arena" sheetId="12" r:id="rId7"/>
    <sheet name="compresion" sheetId="15" r:id="rId8"/>
  </sheets>
  <definedNames>
    <definedName name="_xlnm.Print_Area" localSheetId="5">chatura!$B$2:$H$39</definedName>
    <definedName name="_xlnm.Print_Area" localSheetId="7">compresion!$B$2:$K$24</definedName>
    <definedName name="_xlnm.Print_Area" localSheetId="1">desgaste!$B$2:$M$59</definedName>
    <definedName name="_xlnm.Print_Area" localSheetId="4">dimetil_sulfoxido!$B$2:$M$32</definedName>
    <definedName name="_xlnm.Print_Area" localSheetId="6">eq_arena!$B$2:$L$21</definedName>
    <definedName name="_xlnm.Print_Area" localSheetId="0">granulometria!$B$2:$O$69</definedName>
    <definedName name="_xlnm.Print_Area" localSheetId="2">polvo_impalpable!$B$2:$L$22</definedName>
    <definedName name="_xlnm.Print_Area" localSheetId="3">sulfato_sodio!$B$2:$M$48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6" l="1"/>
  <c r="E25" i="6"/>
  <c r="G25" i="6"/>
  <c r="I25" i="6"/>
  <c r="K25" i="6"/>
  <c r="J29" i="6"/>
  <c r="H29" i="6"/>
  <c r="F29" i="6"/>
  <c r="D29" i="6"/>
  <c r="K27" i="6"/>
  <c r="I27" i="6"/>
  <c r="G27" i="6"/>
  <c r="E27" i="6"/>
  <c r="K26" i="6"/>
  <c r="I26" i="6"/>
  <c r="G26" i="6"/>
  <c r="E26" i="6"/>
  <c r="K24" i="6"/>
  <c r="I24" i="6"/>
  <c r="G24" i="6"/>
  <c r="E24" i="6"/>
  <c r="K23" i="6"/>
  <c r="I23" i="6"/>
  <c r="G23" i="6"/>
  <c r="E23" i="6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K17" i="6"/>
  <c r="I17" i="6"/>
  <c r="G17" i="6"/>
  <c r="E17" i="6"/>
  <c r="K16" i="6"/>
  <c r="I16" i="6"/>
  <c r="G16" i="6"/>
  <c r="E16" i="6"/>
  <c r="K15" i="6"/>
  <c r="I15" i="6"/>
  <c r="G15" i="6"/>
  <c r="E15" i="6"/>
  <c r="O15" i="6" l="1"/>
  <c r="O16" i="6"/>
  <c r="O17" i="6"/>
  <c r="O18" i="6"/>
  <c r="O19" i="6"/>
  <c r="O20" i="6"/>
  <c r="O21" i="6"/>
  <c r="O22" i="6"/>
  <c r="O23" i="6"/>
  <c r="O24" i="6"/>
  <c r="O26" i="6"/>
  <c r="O27" i="6"/>
  <c r="M28" i="23" l="1"/>
  <c r="L28" i="23"/>
  <c r="K28" i="23"/>
  <c r="L26" i="23"/>
  <c r="M26" i="23" s="1"/>
  <c r="K26" i="23"/>
  <c r="H26" i="23"/>
  <c r="L24" i="23"/>
  <c r="M24" i="23" s="1"/>
  <c r="K24" i="23"/>
  <c r="H24" i="23"/>
  <c r="L22" i="23"/>
  <c r="M22" i="23" s="1"/>
  <c r="K22" i="23"/>
  <c r="H22" i="23"/>
  <c r="M29" i="23" l="1"/>
  <c r="G22" i="19" l="1"/>
  <c r="F22" i="19"/>
  <c r="G21" i="19"/>
  <c r="F21" i="19"/>
  <c r="G20" i="19"/>
  <c r="F20" i="19"/>
  <c r="G19" i="19"/>
  <c r="F19" i="19"/>
  <c r="H57" i="7" l="1"/>
  <c r="L47" i="8" l="1"/>
  <c r="M47" i="8" s="1"/>
  <c r="K47" i="8"/>
  <c r="L46" i="8"/>
  <c r="M46" i="8" s="1"/>
  <c r="K46" i="8"/>
  <c r="L45" i="8"/>
  <c r="M45" i="8" s="1"/>
  <c r="K45" i="8"/>
  <c r="L44" i="8"/>
  <c r="M44" i="8" s="1"/>
  <c r="K44" i="8"/>
  <c r="L43" i="8"/>
  <c r="M43" i="8" s="1"/>
  <c r="K43" i="8"/>
  <c r="L42" i="8"/>
  <c r="M42" i="8" s="1"/>
  <c r="K42" i="8"/>
  <c r="L41" i="8"/>
  <c r="M41" i="8" s="1"/>
  <c r="K41" i="8"/>
  <c r="L22" i="8"/>
  <c r="M22" i="8" s="1"/>
  <c r="L28" i="8"/>
  <c r="M28" i="8" s="1"/>
  <c r="L26" i="8"/>
  <c r="M26" i="8" s="1"/>
  <c r="L24" i="8"/>
  <c r="M24" i="8" s="1"/>
  <c r="K28" i="8"/>
  <c r="K24" i="8"/>
  <c r="K26" i="8"/>
  <c r="K22" i="8"/>
  <c r="H26" i="8"/>
  <c r="H24" i="8"/>
  <c r="H22" i="8"/>
  <c r="H13" i="15"/>
  <c r="H14" i="15"/>
  <c r="H15" i="15"/>
  <c r="H16" i="15"/>
  <c r="H17" i="15"/>
  <c r="H18" i="15"/>
  <c r="H19" i="15"/>
  <c r="H20" i="15"/>
  <c r="H21" i="15"/>
  <c r="H22" i="15"/>
  <c r="H23" i="15"/>
  <c r="H24" i="15"/>
  <c r="J14" i="15"/>
  <c r="J15" i="15"/>
  <c r="J16" i="15"/>
  <c r="J17" i="15"/>
  <c r="J18" i="15"/>
  <c r="J19" i="15"/>
  <c r="J20" i="15"/>
  <c r="J21" i="15"/>
  <c r="J22" i="15"/>
  <c r="J23" i="15"/>
  <c r="J24" i="15"/>
  <c r="J13" i="15"/>
  <c r="M48" i="8" l="1"/>
  <c r="D29" i="17"/>
  <c r="G34" i="17" s="1"/>
  <c r="H29" i="17"/>
  <c r="F29" i="17"/>
  <c r="C33" i="17" l="1"/>
  <c r="C34" i="17"/>
  <c r="C35" i="17" l="1"/>
  <c r="H17" i="12"/>
  <c r="E17" i="12"/>
  <c r="M29" i="8" l="1"/>
</calcChain>
</file>

<file path=xl/sharedStrings.xml><?xml version="1.0" encoding="utf-8"?>
<sst xmlns="http://schemas.openxmlformats.org/spreadsheetml/2006/main" count="351" uniqueCount="164">
  <si>
    <t>Porcentaje</t>
  </si>
  <si>
    <t>Peso muestra (gr.)</t>
  </si>
  <si>
    <t>% Mínimo</t>
  </si>
  <si>
    <t>% Máximo</t>
  </si>
  <si>
    <t>Dentro o fuera huso</t>
  </si>
  <si>
    <t>Pasa %</t>
  </si>
  <si>
    <t>GRADUACIONES:</t>
  </si>
  <si>
    <t>TIPO "A"</t>
  </si>
  <si>
    <t>PASA TAMIZ  1.1/2" RETIENE TAMIZ 1"</t>
  </si>
  <si>
    <t>12 ESFERAS</t>
  </si>
  <si>
    <t>PASA TAMIZ  1" RETIENE TAMIZ 3/4"</t>
  </si>
  <si>
    <t>PASA TAMIZ  3/4" RETIENE TAMIZ 1/2"</t>
  </si>
  <si>
    <t>1,250 KGR.</t>
  </si>
  <si>
    <t>PASA TAMIZ  1/2" RETIENE TAMIZ 3/8"</t>
  </si>
  <si>
    <t>5.000 KGR.</t>
  </si>
  <si>
    <t>2.500 KGR.</t>
  </si>
  <si>
    <t>11 ESFERAS</t>
  </si>
  <si>
    <t>TIPO "B"</t>
  </si>
  <si>
    <t>4.584 KGR.</t>
  </si>
  <si>
    <t>TIPO "C"</t>
  </si>
  <si>
    <t>PASA TAMIZ  3/8" RETIENE TAMIZ 1/4"</t>
  </si>
  <si>
    <t>8 ESFERAS</t>
  </si>
  <si>
    <t>3.300 KGR.</t>
  </si>
  <si>
    <t>TIPO "D"</t>
  </si>
  <si>
    <t>6 ESFERAS</t>
  </si>
  <si>
    <t>GRADUACIÓN TIPO</t>
  </si>
  <si>
    <t>TIEMPO 500 VUELTAS</t>
  </si>
  <si>
    <t>P. INICIAL</t>
  </si>
  <si>
    <t>AGREGADO GRUESO</t>
  </si>
  <si>
    <t>Tamaño</t>
  </si>
  <si>
    <t>%</t>
  </si>
  <si>
    <t>Pérdidas</t>
  </si>
  <si>
    <t>Peso (gr)</t>
  </si>
  <si>
    <t>AGREGADO FINO</t>
  </si>
  <si>
    <t xml:space="preserve"> Nº 4 a Nº 8</t>
  </si>
  <si>
    <t>3/8" a Nº 4</t>
  </si>
  <si>
    <t xml:space="preserve"> Nº 8 a Nº 16</t>
  </si>
  <si>
    <t xml:space="preserve"> Nº 16 a Nº 30</t>
  </si>
  <si>
    <t xml:space="preserve"> Nº 30 a Nº 50</t>
  </si>
  <si>
    <t xml:space="preserve"> Nº 50 a Nº 100</t>
  </si>
  <si>
    <t>Pasa Nº 100</t>
  </si>
  <si>
    <t>Total</t>
  </si>
  <si>
    <t>Obs.</t>
  </si>
  <si>
    <t>Retenido (gr.)</t>
  </si>
  <si>
    <t>DESGASTE (%)</t>
  </si>
  <si>
    <t>Pérdida corregida (%)</t>
  </si>
  <si>
    <t>Observaciones</t>
  </si>
  <si>
    <t>B</t>
  </si>
  <si>
    <t>H</t>
  </si>
  <si>
    <t>h</t>
  </si>
  <si>
    <t>Valor adoptado</t>
  </si>
  <si>
    <t>Observaciones:</t>
  </si>
  <si>
    <t>Operador:</t>
  </si>
  <si>
    <t>Laboratorista:</t>
  </si>
  <si>
    <t>Estructura:</t>
  </si>
  <si>
    <t>Nº del Cilindro</t>
  </si>
  <si>
    <t>Altura cm.</t>
  </si>
  <si>
    <t>Carga rotura kg.</t>
  </si>
  <si>
    <t>Fecha de Producción</t>
  </si>
  <si>
    <t>Fecha de Ensayo</t>
  </si>
  <si>
    <t>Diámetro cm.</t>
  </si>
  <si>
    <t>N 4</t>
  </si>
  <si>
    <t>N 8</t>
  </si>
  <si>
    <t>TAMIZ</t>
  </si>
  <si>
    <t>N 16</t>
  </si>
  <si>
    <t>N 30</t>
  </si>
  <si>
    <t>N 50</t>
  </si>
  <si>
    <t>N 200</t>
  </si>
  <si>
    <t>N 100</t>
  </si>
  <si>
    <t>Muestra</t>
  </si>
  <si>
    <t>ID muestra:</t>
  </si>
  <si>
    <t>Proyecto / Obra:</t>
  </si>
  <si>
    <t>Fecha de recepción:</t>
  </si>
  <si>
    <t xml:space="preserve">Fecha de ensayo: </t>
  </si>
  <si>
    <t>Tipo de material:</t>
  </si>
  <si>
    <t>Procedencia:</t>
  </si>
  <si>
    <t>32,0 mm</t>
  </si>
  <si>
    <t>25,4 mm</t>
  </si>
  <si>
    <t>20,2 mm</t>
  </si>
  <si>
    <t>16,0 mm</t>
  </si>
  <si>
    <t>12,7 mm</t>
  </si>
  <si>
    <t>10,0 mm</t>
  </si>
  <si>
    <t>8,0 mm</t>
  </si>
  <si>
    <t>6,3 mm</t>
  </si>
  <si>
    <t xml:space="preserve">Masa de muestra de fracción                              P(g) </t>
  </si>
  <si>
    <t>Fracciones de material pasante y retenido en cribas de abertura circular</t>
  </si>
  <si>
    <t>Pasa por:</t>
  </si>
  <si>
    <t>Retenido por :</t>
  </si>
  <si>
    <t>Fracciones de material pasante y retenido en las tolvas ranuradas</t>
  </si>
  <si>
    <t>Ranura tipo 1 (mm):</t>
  </si>
  <si>
    <t>Masa retenida en ranura 1         P1(g)</t>
  </si>
  <si>
    <t>Masa retenida en ranura 2         P2(g)</t>
  </si>
  <si>
    <t>Ranura tipo 2 (mm):</t>
  </si>
  <si>
    <t>15,4</t>
  </si>
  <si>
    <t>12,2</t>
  </si>
  <si>
    <t>9,7</t>
  </si>
  <si>
    <t>7,7</t>
  </si>
  <si>
    <t>6,1</t>
  </si>
  <si>
    <t>4,8</t>
  </si>
  <si>
    <t>3,8</t>
  </si>
  <si>
    <t>3,0</t>
  </si>
  <si>
    <t>ICH</t>
  </si>
  <si>
    <t>Pieza</t>
  </si>
  <si>
    <t>Edad (días)</t>
  </si>
  <si>
    <r>
      <t>Tensión rotura kg/cm</t>
    </r>
    <r>
      <rPr>
        <vertAlign val="superscript"/>
        <sz val="12"/>
        <color theme="1"/>
        <rFont val="Arial"/>
        <family val="2"/>
      </rPr>
      <t>2</t>
    </r>
  </si>
  <si>
    <t>2 1/2" a 1 1/2"</t>
  </si>
  <si>
    <t>Total requerido  (gr.)</t>
  </si>
  <si>
    <t>1 1/2" a 3/4"</t>
  </si>
  <si>
    <t>3/4" a 3/8"</t>
  </si>
  <si>
    <t>Pasa (%)</t>
  </si>
  <si>
    <t>Pasa</t>
  </si>
  <si>
    <t>Retiene</t>
  </si>
  <si>
    <t xml:space="preserve">2 1/2" </t>
  </si>
  <si>
    <t>2"</t>
  </si>
  <si>
    <t>1 1/2"</t>
  </si>
  <si>
    <t>3/4"</t>
  </si>
  <si>
    <t>1"</t>
  </si>
  <si>
    <t>3/8"</t>
  </si>
  <si>
    <t xml:space="preserve">Masa requerida (gr.) </t>
  </si>
  <si>
    <t>1/2"</t>
  </si>
  <si>
    <t>Masa  inicial (gr.)</t>
  </si>
  <si>
    <t>Fracción para ensayo</t>
  </si>
  <si>
    <t>Retenido luego del ensayo</t>
  </si>
  <si>
    <t>1 1/4"</t>
  </si>
  <si>
    <t>5/8"</t>
  </si>
  <si>
    <t>5/16"</t>
  </si>
  <si>
    <t>Nº 5</t>
  </si>
  <si>
    <t>Nº 4</t>
  </si>
  <si>
    <t xml:space="preserve">Masa final  (gr.) </t>
  </si>
  <si>
    <t>Tamiz</t>
  </si>
  <si>
    <t>Muestra original</t>
  </si>
  <si>
    <t>Pérdida total</t>
  </si>
  <si>
    <r>
      <t xml:space="preserve">DURABILIDAD EN SULFATO DE SODIO </t>
    </r>
    <r>
      <rPr>
        <sz val="14"/>
        <color theme="1"/>
        <rFont val="Arial"/>
        <family val="2"/>
      </rPr>
      <t xml:space="preserve"> (UY A- 25 - 01)</t>
    </r>
  </si>
  <si>
    <t>Nº 8</t>
  </si>
  <si>
    <t>Nº 16</t>
  </si>
  <si>
    <t>Nº 30</t>
  </si>
  <si>
    <t>Nº 50</t>
  </si>
  <si>
    <t>PASA TAMIZ Nº4 RETIENE TAMIZ Nº8</t>
  </si>
  <si>
    <t>PASA TAMIZ  1/4" RETIENE TAMIZ Nº4</t>
  </si>
  <si>
    <t>PESO INICIAL DE LA MUESTRA (P1)</t>
  </si>
  <si>
    <t>PESO FINAL TAMIZADO POR Nº 12 (P2)</t>
  </si>
  <si>
    <r>
      <t xml:space="preserve">% DESGASTE = </t>
    </r>
    <r>
      <rPr>
        <u/>
        <sz val="11"/>
        <color theme="1"/>
        <rFont val="Arial"/>
        <family val="2"/>
      </rPr>
      <t>P. INICIAL - P. FINAL</t>
    </r>
    <r>
      <rPr>
        <sz val="11"/>
        <color theme="1"/>
        <rFont val="Arial"/>
        <family val="2"/>
      </rPr>
      <t xml:space="preserve">  x 100</t>
    </r>
  </si>
  <si>
    <r>
      <t>ÍNDICE DE CHATURA</t>
    </r>
    <r>
      <rPr>
        <sz val="11"/>
        <color theme="1"/>
        <rFont val="Arial"/>
        <family val="2"/>
      </rPr>
      <t xml:space="preserve"> (UY A -21 -89)</t>
    </r>
  </si>
  <si>
    <t>Abertura (mm)</t>
  </si>
  <si>
    <t>POLVO IMPALPABLE</t>
  </si>
  <si>
    <t>Masa inicial (g)</t>
  </si>
  <si>
    <t>Masa final (g)</t>
  </si>
  <si>
    <t>POLVO</t>
  </si>
  <si>
    <t>GRANULOMETRÍA DE AGREGADOS</t>
  </si>
  <si>
    <t>Revisión:</t>
  </si>
  <si>
    <t>01</t>
  </si>
  <si>
    <r>
      <t xml:space="preserve">RESISTENCIA A LA ABRASIÓN -MÁQUINA DE LOS ÁNGELES </t>
    </r>
    <r>
      <rPr>
        <sz val="11"/>
        <color theme="1"/>
        <rFont val="Arial"/>
        <family val="2"/>
      </rPr>
      <t>(UY A-23-89)</t>
    </r>
  </si>
  <si>
    <t>COMPRESIÓN DE CILINDROS DE HORMIGÓN</t>
  </si>
  <si>
    <t>EQUIVALENTE DE ARENA (UY S 29 - 89)</t>
  </si>
  <si>
    <r>
      <t xml:space="preserve">METEORIZACIÓN ACELERADA USANDO DMSO </t>
    </r>
    <r>
      <rPr>
        <sz val="14"/>
        <color theme="1"/>
        <rFont val="Arial"/>
        <family val="2"/>
      </rPr>
      <t xml:space="preserve"> (UY A- 26 - 01)</t>
    </r>
  </si>
  <si>
    <t>-</t>
  </si>
  <si>
    <t>HUSOS SEGÚN PV (Sección III / B 2-1-1)</t>
  </si>
  <si>
    <t>Tipo 1               %pasa</t>
  </si>
  <si>
    <t>Tipo 2               %pasa</t>
  </si>
  <si>
    <t>HUSOS SEGÚN PV (Sección III / A 2-1-1)</t>
  </si>
  <si>
    <t>%pasa</t>
  </si>
  <si>
    <t>P 200</t>
  </si>
  <si>
    <t>Agregado fino</t>
  </si>
  <si>
    <t>Agregado grueso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</si>
</sst>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"/>
    <numFmt numFmtId="167" formatCode="0.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u/>
      <sz val="14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name val="Arial"/>
      <family val="2"/>
    </font>
    <font>
      <vertAlign val="superscript"/>
      <sz val="12"/>
      <color theme="1"/>
      <name val="Arial"/>
      <family val="2"/>
    </font>
    <font>
      <sz val="26"/>
      <color theme="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rgb="FFFF0000"/>
      <name val="Arial"/>
      <family val="2"/>
    </font>
    <font>
      <b/>
      <sz val="12"/>
      <color indexed="8"/>
      <name val="Calibri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/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10" fillId="3" borderId="0" xfId="0" applyFont="1" applyFill="1" applyBorder="1"/>
    <xf numFmtId="0" fontId="1" fillId="3" borderId="0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3" borderId="0" xfId="0" applyFont="1" applyFill="1"/>
    <xf numFmtId="0" fontId="1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/>
    <xf numFmtId="0" fontId="1" fillId="3" borderId="5" xfId="0" applyFont="1" applyFill="1" applyBorder="1" applyAlignment="1">
      <alignment horizontal="left" vertical="center"/>
    </xf>
    <xf numFmtId="0" fontId="10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0" xfId="0" applyFont="1" applyFill="1" applyBorder="1"/>
    <xf numFmtId="0" fontId="1" fillId="3" borderId="14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3" borderId="1" xfId="0" applyFont="1" applyFill="1" applyBorder="1" applyAlignment="1">
      <alignment horizontal="center"/>
    </xf>
    <xf numFmtId="0" fontId="5" fillId="3" borderId="0" xfId="0" applyFont="1" applyFill="1" applyBorder="1"/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/>
    <xf numFmtId="0" fontId="2" fillId="3" borderId="6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0" fillId="3" borderId="6" xfId="0" applyFont="1" applyFill="1" applyBorder="1" applyAlignment="1">
      <alignment horizontal="center" vertical="center"/>
    </xf>
    <xf numFmtId="0" fontId="2" fillId="3" borderId="0" xfId="0" applyFont="1" applyFill="1"/>
    <xf numFmtId="0" fontId="0" fillId="3" borderId="0" xfId="0" applyFill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0" fontId="0" fillId="3" borderId="0" xfId="0" applyFill="1" applyBorder="1"/>
    <xf numFmtId="0" fontId="0" fillId="0" borderId="0" xfId="0" applyFill="1"/>
    <xf numFmtId="0" fontId="0" fillId="3" borderId="0" xfId="0" applyFill="1" applyAlignment="1">
      <alignment horizontal="left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2" fillId="3" borderId="6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" fontId="16" fillId="3" borderId="3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/>
    <xf numFmtId="0" fontId="7" fillId="3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12" fontId="20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0" fontId="15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9" fontId="7" fillId="3" borderId="0" xfId="0" applyNumberFormat="1" applyFont="1" applyFill="1" applyBorder="1" applyAlignment="1">
      <alignment horizontal="center" vertical="center"/>
    </xf>
    <xf numFmtId="0" fontId="0" fillId="3" borderId="8" xfId="0" applyFill="1" applyBorder="1"/>
    <xf numFmtId="49" fontId="2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5" fillId="0" borderId="0" xfId="0" applyFont="1"/>
    <xf numFmtId="0" fontId="2" fillId="0" borderId="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5" fillId="0" borderId="0" xfId="0" applyFont="1" applyBorder="1"/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left" vertical="center"/>
    </xf>
    <xf numFmtId="1" fontId="15" fillId="0" borderId="5" xfId="0" applyNumberFormat="1" applyFont="1" applyBorder="1" applyAlignment="1">
      <alignment horizontal="left" vertical="center"/>
    </xf>
    <xf numFmtId="1" fontId="15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9" fontId="16" fillId="3" borderId="4" xfId="1" applyFont="1" applyFill="1" applyBorder="1" applyAlignment="1">
      <alignment horizontal="center" vertical="center"/>
    </xf>
    <xf numFmtId="9" fontId="16" fillId="3" borderId="6" xfId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aseline="0"/>
              <a:t>CURVA GRANULOMÉTRICA </a:t>
            </a:r>
          </a:p>
        </c:rich>
      </c:tx>
      <c:layout>
        <c:manualLayout>
          <c:xMode val="edge"/>
          <c:yMode val="edge"/>
          <c:x val="0.36874056186621018"/>
          <c:y val="2.69600933231590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703687701077607E-2"/>
          <c:y val="0.11739039015109433"/>
          <c:w val="0.82160001156472329"/>
          <c:h val="0.76316048153359273"/>
        </c:manualLayout>
      </c:layout>
      <c:scatterChart>
        <c:scatterStyle val="lineMarker"/>
        <c:varyColors val="0"/>
        <c:ser>
          <c:idx val="0"/>
          <c:order val="0"/>
          <c:tx>
            <c:v>Muestra 1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granulometria!$C$15:$C$28</c:f>
              <c:numCache>
                <c:formatCode>0.0</c:formatCode>
                <c:ptCount val="14"/>
                <c:pt idx="0">
                  <c:v>50</c:v>
                </c:pt>
                <c:pt idx="1">
                  <c:v>37.5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4.75</c:v>
                </c:pt>
                <c:pt idx="7" formatCode="0.00">
                  <c:v>2.36</c:v>
                </c:pt>
                <c:pt idx="8" formatCode="0.00">
                  <c:v>1.1599999999999999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  <c:pt idx="13" formatCode="@">
                  <c:v>7.4999999999999997E-2</c:v>
                </c:pt>
              </c:numCache>
            </c:numRef>
          </c:xVal>
          <c:yVal>
            <c:numRef>
              <c:f>granulometria!$E$15:$E$28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5-4831-A367-DD2294B4BA6D}"/>
            </c:ext>
          </c:extLst>
        </c:ser>
        <c:ser>
          <c:idx val="1"/>
          <c:order val="1"/>
          <c:tx>
            <c:v>Muestra 2</c:v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granulometria!$C$15:$C$28</c:f>
              <c:numCache>
                <c:formatCode>0.0</c:formatCode>
                <c:ptCount val="14"/>
                <c:pt idx="0">
                  <c:v>50</c:v>
                </c:pt>
                <c:pt idx="1">
                  <c:v>37.5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4.75</c:v>
                </c:pt>
                <c:pt idx="7" formatCode="0.00">
                  <c:v>2.36</c:v>
                </c:pt>
                <c:pt idx="8" formatCode="0.00">
                  <c:v>1.1599999999999999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  <c:pt idx="13" formatCode="@">
                  <c:v>7.4999999999999997E-2</c:v>
                </c:pt>
              </c:numCache>
            </c:numRef>
          </c:xVal>
          <c:yVal>
            <c:numRef>
              <c:f>granulometria!$G$15:$G$28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BA-429D-B4FF-B673190D2811}"/>
            </c:ext>
          </c:extLst>
        </c:ser>
        <c:ser>
          <c:idx val="2"/>
          <c:order val="2"/>
          <c:tx>
            <c:v>Muestra 3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granulometria!$C$15:$C$28</c:f>
              <c:numCache>
                <c:formatCode>0.0</c:formatCode>
                <c:ptCount val="14"/>
                <c:pt idx="0">
                  <c:v>50</c:v>
                </c:pt>
                <c:pt idx="1">
                  <c:v>37.5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4.75</c:v>
                </c:pt>
                <c:pt idx="7" formatCode="0.00">
                  <c:v>2.36</c:v>
                </c:pt>
                <c:pt idx="8" formatCode="0.00">
                  <c:v>1.1599999999999999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  <c:pt idx="13" formatCode="@">
                  <c:v>7.4999999999999997E-2</c:v>
                </c:pt>
              </c:numCache>
            </c:numRef>
          </c:xVal>
          <c:yVal>
            <c:numRef>
              <c:f>granulometria!$I$15:$I$28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BA-429D-B4FF-B673190D2811}"/>
            </c:ext>
          </c:extLst>
        </c:ser>
        <c:ser>
          <c:idx val="3"/>
          <c:order val="3"/>
          <c:tx>
            <c:v>Muestra 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granulometria!$C$15:$C$28</c:f>
              <c:numCache>
                <c:formatCode>0.0</c:formatCode>
                <c:ptCount val="14"/>
                <c:pt idx="0">
                  <c:v>50</c:v>
                </c:pt>
                <c:pt idx="1">
                  <c:v>37.5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4.75</c:v>
                </c:pt>
                <c:pt idx="7" formatCode="0.00">
                  <c:v>2.36</c:v>
                </c:pt>
                <c:pt idx="8" formatCode="0.00">
                  <c:v>1.1599999999999999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  <c:pt idx="13" formatCode="@">
                  <c:v>7.4999999999999997E-2</c:v>
                </c:pt>
              </c:numCache>
            </c:numRef>
          </c:xVal>
          <c:yVal>
            <c:numRef>
              <c:f>granulometria!$K$15:$K$28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0BA-429D-B4FF-B673190D2811}"/>
            </c:ext>
          </c:extLst>
        </c:ser>
        <c:ser>
          <c:idx val="4"/>
          <c:order val="4"/>
          <c:tx>
            <c:v>% mínimo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granulometria!$C$15:$C$28</c:f>
              <c:numCache>
                <c:formatCode>0.0</c:formatCode>
                <c:ptCount val="14"/>
                <c:pt idx="0">
                  <c:v>50</c:v>
                </c:pt>
                <c:pt idx="1">
                  <c:v>37.5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4.75</c:v>
                </c:pt>
                <c:pt idx="7" formatCode="0.00">
                  <c:v>2.36</c:v>
                </c:pt>
                <c:pt idx="8" formatCode="0.00">
                  <c:v>1.1599999999999999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  <c:pt idx="13" formatCode="@">
                  <c:v>7.4999999999999997E-2</c:v>
                </c:pt>
              </c:numCache>
            </c:numRef>
          </c:xVal>
          <c:yVal>
            <c:numRef>
              <c:f>granulometria!$M$15:$M$28</c:f>
              <c:numCache>
                <c:formatCode>0.0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0BA-429D-B4FF-B673190D2811}"/>
            </c:ext>
          </c:extLst>
        </c:ser>
        <c:ser>
          <c:idx val="5"/>
          <c:order val="5"/>
          <c:tx>
            <c:v>% máximo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granulometria!$C$15:$C$28</c:f>
              <c:numCache>
                <c:formatCode>0.0</c:formatCode>
                <c:ptCount val="14"/>
                <c:pt idx="0">
                  <c:v>50</c:v>
                </c:pt>
                <c:pt idx="1">
                  <c:v>37.5</c:v>
                </c:pt>
                <c:pt idx="2">
                  <c:v>19</c:v>
                </c:pt>
                <c:pt idx="3">
                  <c:v>16</c:v>
                </c:pt>
                <c:pt idx="4">
                  <c:v>12.5</c:v>
                </c:pt>
                <c:pt idx="5" formatCode="0.00">
                  <c:v>9.5</c:v>
                </c:pt>
                <c:pt idx="6" formatCode="0.00">
                  <c:v>4.75</c:v>
                </c:pt>
                <c:pt idx="7" formatCode="0.00">
                  <c:v>2.36</c:v>
                </c:pt>
                <c:pt idx="8" formatCode="0.00">
                  <c:v>1.1599999999999999</c:v>
                </c:pt>
                <c:pt idx="9" formatCode="0.000">
                  <c:v>0.6</c:v>
                </c:pt>
                <c:pt idx="10" formatCode="0.000">
                  <c:v>0.3</c:v>
                </c:pt>
                <c:pt idx="11" formatCode="0.000">
                  <c:v>0.15</c:v>
                </c:pt>
                <c:pt idx="12" formatCode="0.000">
                  <c:v>7.4999999999999997E-2</c:v>
                </c:pt>
                <c:pt idx="13" formatCode="@">
                  <c:v>7.4999999999999997E-2</c:v>
                </c:pt>
              </c:numCache>
            </c:numRef>
          </c:xVal>
          <c:yVal>
            <c:numRef>
              <c:f>granulometria!$N$15:$N$28</c:f>
              <c:numCache>
                <c:formatCode>0</c:formatCode>
                <c:ptCount val="1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BA-429D-B4FF-B673190D2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73408"/>
        <c:axId val="85875328"/>
      </c:scatterChart>
      <c:valAx>
        <c:axId val="85873408"/>
        <c:scaling>
          <c:logBase val="10"/>
          <c:orientation val="minMax"/>
          <c:max val="60"/>
          <c:min val="5.0000000000000024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25000"/>
                  <a:lumOff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600" baseline="0"/>
                  <a:t>ABERTURAEN MM</a:t>
                </a:r>
              </a:p>
            </c:rich>
          </c:tx>
          <c:layout>
            <c:manualLayout>
              <c:xMode val="edge"/>
              <c:yMode val="edge"/>
              <c:x val="0.45747540555925253"/>
              <c:y val="0.930430047100128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5328"/>
        <c:crosses val="autoZero"/>
        <c:crossBetween val="midCat"/>
      </c:valAx>
      <c:valAx>
        <c:axId val="85875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sz="1600" baseline="0"/>
                  <a:t>% PASA</a:t>
                </a:r>
              </a:p>
            </c:rich>
          </c:tx>
          <c:layout>
            <c:manualLayout>
              <c:xMode val="edge"/>
              <c:yMode val="edge"/>
              <c:x val="6.2569841943816871E-3"/>
              <c:y val="0.4467414522548772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85873408"/>
        <c:crossesAt val="5.0000000000000024E-2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</c:legendEntry>
      <c:layout>
        <c:manualLayout>
          <c:xMode val="edge"/>
          <c:yMode val="edge"/>
          <c:x val="0.8788376633744176"/>
          <c:y val="0.30486402655397488"/>
          <c:w val="0.11412176965482371"/>
          <c:h val="0.485750512052010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legend>
    <c:plotVisOnly val="1"/>
    <c:dispBlanksAs val="span"/>
    <c:showDLblsOverMax val="0"/>
  </c:chart>
  <c:spPr>
    <a:noFill/>
    <a:ln w="9525" cap="flat" cmpd="sng" algn="ctr">
      <a:noFill/>
      <a:round/>
    </a:ln>
    <a:effectLst>
      <a:outerShdw blurRad="50800" dist="25400" dir="5400000" algn="ctr" rotWithShape="0">
        <a:schemeClr val="bg1">
          <a:alpha val="43000"/>
        </a:schemeClr>
      </a:outerShdw>
    </a:effectLst>
  </c:spPr>
  <c:txPr>
    <a:bodyPr/>
    <a:lstStyle/>
    <a:p>
      <a:pPr>
        <a:defRPr/>
      </a:pPr>
      <a:endParaRPr lang="es-UY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337818</xdr:colOff>
      <xdr:row>36</xdr:row>
      <xdr:rowOff>227138</xdr:rowOff>
    </xdr:from>
    <xdr:to>
      <xdr:col>15</xdr:col>
      <xdr:colOff>77933</xdr:colOff>
      <xdr:row>73</xdr:row>
      <xdr:rowOff>74221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34637</xdr:colOff>
      <xdr:row>1</xdr:row>
      <xdr:rowOff>34637</xdr:rowOff>
    </xdr:from>
    <xdr:to>
      <xdr:col>3</xdr:col>
      <xdr:colOff>155864</xdr:colOff>
      <xdr:row>2</xdr:row>
      <xdr:rowOff>372342</xdr:rowOff>
    </xdr:to>
    <xdr:pic>
      <xdr:nvPicPr>
        <xdr:cNvPr id="6" name="Imagen 5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01337" y="282287"/>
          <a:ext cx="2197677" cy="10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</xdr:row>
      <xdr:rowOff>22413</xdr:rowOff>
    </xdr:from>
    <xdr:to>
      <xdr:col>4</xdr:col>
      <xdr:colOff>37821</xdr:colOff>
      <xdr:row>2</xdr:row>
      <xdr:rowOff>179295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46530" y="212913"/>
          <a:ext cx="1214438" cy="59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1</xdr:row>
      <xdr:rowOff>20542</xdr:rowOff>
    </xdr:from>
    <xdr:to>
      <xdr:col>2</xdr:col>
      <xdr:colOff>123265</xdr:colOff>
      <xdr:row>3</xdr:row>
      <xdr:rowOff>67234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39994" y="211042"/>
          <a:ext cx="1396065" cy="618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</xdr:row>
      <xdr:rowOff>27214</xdr:rowOff>
    </xdr:from>
    <xdr:to>
      <xdr:col>2</xdr:col>
      <xdr:colOff>530679</xdr:colOff>
      <xdr:row>3</xdr:row>
      <xdr:rowOff>149678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6572" y="217714"/>
          <a:ext cx="1714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</xdr:row>
      <xdr:rowOff>27214</xdr:rowOff>
    </xdr:from>
    <xdr:to>
      <xdr:col>2</xdr:col>
      <xdr:colOff>394607</xdr:colOff>
      <xdr:row>3</xdr:row>
      <xdr:rowOff>149678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326572" y="217714"/>
          <a:ext cx="157842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955643</xdr:colOff>
      <xdr:row>28</xdr:row>
      <xdr:rowOff>32226</xdr:rowOff>
    </xdr:from>
    <xdr:ext cx="663607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469993" y="6394926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469993" y="6394926"/>
              <a:ext cx="663607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</a:t>
              </a:r>
              <a:r>
                <a:rPr lang="es-UY" sz="1100" b="0" i="0">
                  <a:latin typeface="Cambria Math" panose="02040503050406030204" pitchFamily="18" charset="0"/>
                </a:rPr>
                <a:t>▒𝑃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4</xdr:col>
      <xdr:colOff>200025</xdr:colOff>
      <xdr:row>28</xdr:row>
      <xdr:rowOff>19050</xdr:rowOff>
    </xdr:from>
    <xdr:ext cx="828675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4143375" y="4895850"/>
              <a:ext cx="8286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1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143375" y="4895850"/>
              <a:ext cx="828675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</a:t>
              </a:r>
              <a:r>
                <a:rPr lang="es-UY" sz="1100" b="0" i="0">
                  <a:latin typeface="Cambria Math" panose="02040503050406030204" pitchFamily="18" charset="0"/>
                </a:rPr>
                <a:t>▒𝑃1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6</xdr:col>
      <xdr:colOff>257175</xdr:colOff>
      <xdr:row>28</xdr:row>
      <xdr:rowOff>9525</xdr:rowOff>
    </xdr:from>
    <xdr:ext cx="857250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6429375" y="4886325"/>
              <a:ext cx="85725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𝑃</m:t>
                        </m:r>
                        <m:r>
                          <a:rPr lang="es-UY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nary>
                    <m:r>
                      <a:rPr lang="es-UY" sz="11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UY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6429375" y="4886325"/>
              <a:ext cx="857250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∑</a:t>
              </a:r>
              <a:r>
                <a:rPr lang="es-UY" sz="1100" b="0" i="0">
                  <a:latin typeface="Cambria Math" panose="02040503050406030204" pitchFamily="18" charset="0"/>
                </a:rPr>
                <a:t>▒𝑃2</a:t>
              </a:r>
              <a:r>
                <a:rPr lang="es-UY" sz="1100" i="0">
                  <a:latin typeface="Cambria Math" panose="02040503050406030204" pitchFamily="18" charset="0"/>
                </a:rPr>
                <a:t>=</a:t>
              </a:r>
              <a:endParaRPr lang="es-UY" sz="1100"/>
            </a:p>
          </xdr:txBody>
        </xdr:sp>
      </mc:Fallback>
    </mc:AlternateContent>
    <xdr:clientData/>
  </xdr:oneCellAnchor>
  <xdr:oneCellAnchor>
    <xdr:from>
      <xdr:col>1</xdr:col>
      <xdr:colOff>523874</xdr:colOff>
      <xdr:row>32</xdr:row>
      <xdr:rowOff>85726</xdr:rowOff>
    </xdr:from>
    <xdr:ext cx="361951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1038224" y="5543551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UY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1</m:t>
                          </m:r>
                        </m:e>
                      </m:nary>
                    </m:num>
                    <m:den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</m:e>
                      </m:nary>
                    </m:den>
                  </m:f>
                </m:oMath>
              </a14:m>
              <a:r>
                <a:rPr lang="es-UY" sz="1100"/>
                <a:t>=</a:t>
              </a:r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1038224" y="5543551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(∑▒</a:t>
              </a:r>
              <a:r>
                <a:rPr lang="es-UY" sz="1100" b="0" i="0">
                  <a:latin typeface="Cambria Math" panose="02040503050406030204" pitchFamily="18" charset="0"/>
                </a:rPr>
                <a:t>𝑃1)/(∑▒𝑃)</a:t>
              </a:r>
              <a:r>
                <a:rPr lang="es-UY" sz="1100"/>
                <a:t>=</a:t>
              </a:r>
            </a:p>
          </xdr:txBody>
        </xdr:sp>
      </mc:Fallback>
    </mc:AlternateContent>
    <xdr:clientData/>
  </xdr:oneCellAnchor>
  <xdr:oneCellAnchor>
    <xdr:from>
      <xdr:col>1</xdr:col>
      <xdr:colOff>533400</xdr:colOff>
      <xdr:row>33</xdr:row>
      <xdr:rowOff>104775</xdr:rowOff>
    </xdr:from>
    <xdr:ext cx="361951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1047750" y="6000750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s-UY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2</m:t>
                          </m:r>
                        </m:e>
                      </m:nary>
                    </m:num>
                    <m:den>
                      <m:nary>
                        <m:naryPr>
                          <m:chr m:val="∑"/>
                          <m:subHide m:val="on"/>
                          <m:supHide m:val="on"/>
                          <m:ctrlPr>
                            <a:rPr lang="es-UY" sz="1100" i="1">
                              <a:latin typeface="Cambria Math" panose="02040503050406030204" pitchFamily="18" charset="0"/>
                            </a:rPr>
                          </m:ctrlPr>
                        </m:naryPr>
                        <m:sub/>
                        <m:sup/>
                        <m:e>
                          <m:r>
                            <a:rPr lang="es-UY" sz="1100" b="0" i="1">
                              <a:latin typeface="Cambria Math" panose="02040503050406030204" pitchFamily="18" charset="0"/>
                            </a:rPr>
                            <m:t>𝑃</m:t>
                          </m:r>
                        </m:e>
                      </m:nary>
                    </m:den>
                  </m:f>
                </m:oMath>
              </a14:m>
              <a:r>
                <a:rPr lang="es-UY" sz="1100"/>
                <a:t>=</a:t>
              </a: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1047750" y="6000750"/>
              <a:ext cx="361951" cy="361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UY" sz="1100" i="0">
                  <a:latin typeface="Cambria Math" panose="02040503050406030204" pitchFamily="18" charset="0"/>
                </a:rPr>
                <a:t>(∑▒</a:t>
              </a:r>
              <a:r>
                <a:rPr lang="es-UY" sz="1100" b="0" i="0">
                  <a:latin typeface="Cambria Math" panose="02040503050406030204" pitchFamily="18" charset="0"/>
                </a:rPr>
                <a:t>𝑃2)/(∑▒𝑃)</a:t>
              </a:r>
              <a:r>
                <a:rPr lang="es-UY" sz="1100"/>
                <a:t>=</a:t>
              </a:r>
            </a:p>
          </xdr:txBody>
        </xdr:sp>
      </mc:Fallback>
    </mc:AlternateContent>
    <xdr:clientData/>
  </xdr:oneCellAnchor>
  <xdr:twoCellAnchor>
    <xdr:from>
      <xdr:col>1</xdr:col>
      <xdr:colOff>19051</xdr:colOff>
      <xdr:row>1</xdr:row>
      <xdr:rowOff>9524</xdr:rowOff>
    </xdr:from>
    <xdr:to>
      <xdr:col>2</xdr:col>
      <xdr:colOff>224118</xdr:colOff>
      <xdr:row>3</xdr:row>
      <xdr:rowOff>52678</xdr:rowOff>
    </xdr:to>
    <xdr:pic>
      <xdr:nvPicPr>
        <xdr:cNvPr id="9" name="Imagen 8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43169" y="211230"/>
          <a:ext cx="1404096" cy="67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16</xdr:row>
      <xdr:rowOff>61912</xdr:rowOff>
    </xdr:from>
    <xdr:ext cx="504825" cy="320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495300" y="2719387"/>
              <a:ext cx="504825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UY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s-UY" sz="1100" b="0" i="0">
                            <a:latin typeface="Cambria Math" panose="02040503050406030204" pitchFamily="18" charset="0"/>
                          </a:rPr>
                          <m:t>h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s-UY" sz="1100" b="0" i="0">
                            <a:latin typeface="Cambria Math" panose="02040503050406030204" pitchFamily="18" charset="0"/>
                          </a:rPr>
                          <m:t>H</m:t>
                        </m:r>
                      </m:den>
                    </m:f>
                    <m:r>
                      <a:rPr lang="es-UY" sz="110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s-UY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100</m:t>
                    </m:r>
                  </m:oMath>
                </m:oMathPara>
              </a14:m>
              <a:endParaRPr lang="es-UY" sz="1100" i="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495300" y="2719387"/>
              <a:ext cx="504825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UY" sz="1100" b="0" i="0">
                  <a:latin typeface="Cambria Math" panose="02040503050406030204" pitchFamily="18" charset="0"/>
                </a:rPr>
                <a:t>h/H</a:t>
              </a:r>
              <a:r>
                <a:rPr lang="es-UY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s-UY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100</a:t>
              </a:r>
              <a:endParaRPr lang="es-UY" sz="1100" i="0"/>
            </a:p>
          </xdr:txBody>
        </xdr:sp>
      </mc:Fallback>
    </mc:AlternateContent>
    <xdr:clientData/>
  </xdr:oneCellAnchor>
  <xdr:twoCellAnchor>
    <xdr:from>
      <xdr:col>1</xdr:col>
      <xdr:colOff>19051</xdr:colOff>
      <xdr:row>1</xdr:row>
      <xdr:rowOff>19050</xdr:rowOff>
    </xdr:from>
    <xdr:to>
      <xdr:col>3</xdr:col>
      <xdr:colOff>600075</xdr:colOff>
      <xdr:row>2</xdr:row>
      <xdr:rowOff>156633</xdr:rowOff>
    </xdr:to>
    <xdr:pic>
      <xdr:nvPicPr>
        <xdr:cNvPr id="3" name="Imagen 2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161926" y="209550"/>
          <a:ext cx="1219199" cy="575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27217</xdr:colOff>
      <xdr:row>1</xdr:row>
      <xdr:rowOff>27217</xdr:rowOff>
    </xdr:from>
    <xdr:to>
      <xdr:col>2</xdr:col>
      <xdr:colOff>775608</xdr:colOff>
      <xdr:row>3</xdr:row>
      <xdr:rowOff>22680</xdr:rowOff>
    </xdr:to>
    <xdr:pic>
      <xdr:nvPicPr>
        <xdr:cNvPr id="2" name="Imagen 1" descr="VIALIDAD%20COLOR_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19703" r="16098" b="20507"/>
        <a:stretch/>
      </xdr:blipFill>
      <xdr:spPr bwMode="auto">
        <a:xfrm>
          <a:off x="299360" y="217717"/>
          <a:ext cx="1660069" cy="798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P68"/>
  <sheetViews>
    <sheetView showZeros="0" view="pageBreakPreview" topLeftCell="A10" zoomScale="70" zoomScaleNormal="70" zoomScaleSheetLayoutView="70" workbookViewId="0">
      <selection activeCell="S15" sqref="S15"/>
    </sheetView>
  </sheetViews>
  <sheetFormatPr baseColWidth="10" defaultRowHeight="15" x14ac:dyDescent="0.25"/>
  <cols>
    <col min="1" max="1" width="4" customWidth="1"/>
    <col min="2" max="2" width="10.7109375" style="2" customWidth="1"/>
    <col min="3" max="3" width="20.42578125" style="2" customWidth="1"/>
    <col min="4" max="4" width="16.42578125" style="2" customWidth="1"/>
    <col min="5" max="5" width="13.7109375" style="2" customWidth="1"/>
    <col min="6" max="6" width="16.7109375" style="2" customWidth="1"/>
    <col min="7" max="7" width="13.7109375" style="2" customWidth="1"/>
    <col min="8" max="8" width="16.42578125" style="2" customWidth="1"/>
    <col min="9" max="9" width="13.7109375" style="2" customWidth="1"/>
    <col min="10" max="10" width="17.28515625" style="2" customWidth="1"/>
    <col min="11" max="11" width="13.7109375" style="2" customWidth="1"/>
    <col min="12" max="12" width="3.28515625" style="2" customWidth="1"/>
    <col min="13" max="14" width="8.7109375" style="2" customWidth="1"/>
    <col min="15" max="15" width="16.7109375" style="2" customWidth="1"/>
  </cols>
  <sheetData>
    <row r="1" spans="1:34" ht="20.100000000000001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34" ht="60" customHeight="1" x14ac:dyDescent="0.25">
      <c r="B2" s="49"/>
      <c r="C2" s="49"/>
      <c r="D2" s="49"/>
      <c r="E2" s="158" t="s">
        <v>148</v>
      </c>
      <c r="F2" s="91"/>
      <c r="G2" s="49"/>
      <c r="H2" s="49"/>
      <c r="I2" s="49"/>
      <c r="J2" s="49"/>
      <c r="K2" s="159"/>
      <c r="L2" s="49"/>
      <c r="M2" s="49"/>
      <c r="N2" s="49"/>
      <c r="O2" s="49"/>
    </row>
    <row r="3" spans="1:34" ht="30" customHeight="1" x14ac:dyDescent="0.25">
      <c r="B3" s="49"/>
      <c r="C3" s="49"/>
      <c r="D3" s="49"/>
      <c r="E3" s="167" t="s">
        <v>149</v>
      </c>
      <c r="F3" s="160" t="s">
        <v>150</v>
      </c>
      <c r="G3" s="146"/>
      <c r="H3" s="127"/>
      <c r="I3" s="91"/>
      <c r="J3" s="91"/>
      <c r="K3" s="91"/>
      <c r="L3" s="49"/>
      <c r="M3" s="49"/>
      <c r="N3" s="49"/>
      <c r="O3" s="49"/>
    </row>
    <row r="4" spans="1:34" ht="30" customHeight="1" x14ac:dyDescent="0.25">
      <c r="B4" s="49"/>
      <c r="C4" s="49"/>
      <c r="D4" s="49"/>
      <c r="E4" s="158"/>
      <c r="F4" s="91"/>
      <c r="G4" s="49"/>
      <c r="H4" s="49"/>
      <c r="I4" s="49"/>
      <c r="J4" s="49"/>
      <c r="K4" s="49"/>
      <c r="L4" s="49"/>
      <c r="M4" s="49"/>
      <c r="N4" s="49"/>
      <c r="O4" s="4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30" customHeight="1" x14ac:dyDescent="0.25">
      <c r="B5" s="49"/>
      <c r="C5" s="49"/>
      <c r="D5" s="49"/>
      <c r="E5" s="158"/>
      <c r="F5" s="91"/>
      <c r="G5" s="49"/>
      <c r="H5" s="49"/>
      <c r="I5" s="49"/>
      <c r="J5" s="49"/>
      <c r="K5" s="49"/>
      <c r="L5" s="49"/>
      <c r="M5" s="49"/>
      <c r="N5" s="49"/>
      <c r="O5" s="49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1" customFormat="1" ht="45" customHeight="1" x14ac:dyDescent="0.35">
      <c r="B6" s="173" t="s">
        <v>71</v>
      </c>
      <c r="C6" s="155"/>
      <c r="D6" s="155"/>
      <c r="E6" s="155"/>
      <c r="F6" s="67"/>
      <c r="G6" s="67"/>
      <c r="H6" s="126"/>
      <c r="I6" s="174" t="s">
        <v>70</v>
      </c>
      <c r="J6" s="155"/>
      <c r="K6" s="67"/>
      <c r="L6" s="67"/>
      <c r="M6" s="67"/>
      <c r="N6" s="67"/>
      <c r="O6" s="69"/>
      <c r="T6" s="2"/>
      <c r="U6" s="2"/>
      <c r="V6" s="2"/>
      <c r="W6" s="2"/>
      <c r="X6" s="2"/>
      <c r="Y6" s="2"/>
      <c r="Z6" s="2"/>
      <c r="AA6" s="2"/>
      <c r="AB6" s="2"/>
      <c r="AC6" s="2"/>
      <c r="AD6"/>
      <c r="AE6"/>
      <c r="AF6"/>
      <c r="AG6"/>
      <c r="AH6"/>
    </row>
    <row r="7" spans="1:34" s="1" customFormat="1" ht="45" customHeight="1" x14ac:dyDescent="0.35">
      <c r="B7" s="173" t="s">
        <v>74</v>
      </c>
      <c r="C7" s="155"/>
      <c r="D7" s="155"/>
      <c r="E7" s="155"/>
      <c r="F7" s="67"/>
      <c r="G7" s="67"/>
      <c r="H7" s="126"/>
      <c r="I7" s="174" t="s">
        <v>72</v>
      </c>
      <c r="J7" s="155"/>
      <c r="K7" s="67"/>
      <c r="L7" s="67"/>
      <c r="M7" s="67"/>
      <c r="N7" s="67"/>
      <c r="O7" s="6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/>
      <c r="AE7"/>
      <c r="AF7"/>
      <c r="AG7"/>
      <c r="AH7"/>
    </row>
    <row r="8" spans="1:34" s="1" customFormat="1" ht="45" customHeight="1" x14ac:dyDescent="0.35">
      <c r="B8" s="173" t="s">
        <v>75</v>
      </c>
      <c r="C8" s="155"/>
      <c r="D8" s="155"/>
      <c r="E8" s="155"/>
      <c r="F8" s="67"/>
      <c r="G8" s="67"/>
      <c r="H8" s="126"/>
      <c r="I8" s="174" t="s">
        <v>73</v>
      </c>
      <c r="J8" s="155"/>
      <c r="K8" s="67"/>
      <c r="L8" s="67"/>
      <c r="M8" s="91"/>
      <c r="N8" s="91"/>
      <c r="O8" s="6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/>
      <c r="AE8"/>
      <c r="AF8"/>
      <c r="AG8"/>
      <c r="AH8"/>
    </row>
    <row r="9" spans="1:34" s="1" customFormat="1" ht="45" customHeight="1" x14ac:dyDescent="0.35">
      <c r="B9" s="173" t="s">
        <v>52</v>
      </c>
      <c r="C9" s="155"/>
      <c r="D9" s="155"/>
      <c r="E9" s="155"/>
      <c r="F9" s="67"/>
      <c r="G9" s="67"/>
      <c r="H9" s="126"/>
      <c r="I9" s="174" t="s">
        <v>53</v>
      </c>
      <c r="J9" s="155"/>
      <c r="K9" s="67"/>
      <c r="L9" s="67"/>
      <c r="M9" s="67"/>
      <c r="N9" s="67"/>
      <c r="O9" s="69"/>
    </row>
    <row r="10" spans="1:34" s="1" customFormat="1" ht="15" customHeight="1" x14ac:dyDescent="0.25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</row>
    <row r="11" spans="1:34" s="1" customFormat="1" ht="35.1" customHeight="1" x14ac:dyDescent="0.25">
      <c r="B11" s="43" t="s">
        <v>69</v>
      </c>
      <c r="C11" s="44"/>
      <c r="D11" s="204">
        <v>1</v>
      </c>
      <c r="E11" s="205"/>
      <c r="F11" s="204">
        <v>2</v>
      </c>
      <c r="G11" s="205"/>
      <c r="H11" s="204">
        <v>3</v>
      </c>
      <c r="I11" s="205"/>
      <c r="J11" s="204">
        <v>4</v>
      </c>
      <c r="K11" s="205"/>
      <c r="L11" s="210"/>
      <c r="M11" s="203" t="s">
        <v>2</v>
      </c>
      <c r="N11" s="203" t="s">
        <v>3</v>
      </c>
      <c r="O11" s="203" t="s">
        <v>4</v>
      </c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</row>
    <row r="12" spans="1:34" s="1" customFormat="1" ht="35.1" customHeight="1" x14ac:dyDescent="0.3">
      <c r="B12" s="43" t="s">
        <v>0</v>
      </c>
      <c r="C12" s="44"/>
      <c r="D12" s="206"/>
      <c r="E12" s="207"/>
      <c r="F12" s="206"/>
      <c r="G12" s="207"/>
      <c r="H12" s="206"/>
      <c r="I12" s="207"/>
      <c r="J12" s="206"/>
      <c r="K12" s="207"/>
      <c r="L12" s="211"/>
      <c r="M12" s="203"/>
      <c r="N12" s="203"/>
      <c r="O12" s="203"/>
      <c r="S12" s="176" t="s">
        <v>156</v>
      </c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</row>
    <row r="13" spans="1:34" s="1" customFormat="1" ht="35.1" customHeight="1" x14ac:dyDescent="0.25">
      <c r="B13" s="7" t="s">
        <v>1</v>
      </c>
      <c r="C13" s="4"/>
      <c r="D13" s="208"/>
      <c r="E13" s="209"/>
      <c r="F13" s="208"/>
      <c r="G13" s="209"/>
      <c r="H13" s="208"/>
      <c r="I13" s="209"/>
      <c r="J13" s="208"/>
      <c r="K13" s="209"/>
      <c r="L13" s="211"/>
      <c r="M13" s="203"/>
      <c r="N13" s="203"/>
      <c r="O13" s="203"/>
      <c r="R13" s="16"/>
      <c r="S13" s="192" t="s">
        <v>163</v>
      </c>
      <c r="T13" s="175"/>
      <c r="U13" s="175"/>
      <c r="V13" s="175"/>
      <c r="W13" s="175"/>
      <c r="X13" s="175"/>
      <c r="Y13" s="175"/>
      <c r="Z13" s="175"/>
      <c r="AB13" s="175"/>
      <c r="AC13" s="175"/>
      <c r="AD13" s="175"/>
      <c r="AE13" s="175"/>
      <c r="AF13" s="175"/>
      <c r="AG13" s="175"/>
      <c r="AH13" s="175"/>
    </row>
    <row r="14" spans="1:34" s="1" customFormat="1" ht="90" customHeight="1" x14ac:dyDescent="0.25">
      <c r="B14" s="137" t="s">
        <v>63</v>
      </c>
      <c r="C14" s="138" t="s">
        <v>143</v>
      </c>
      <c r="D14" s="139" t="s">
        <v>43</v>
      </c>
      <c r="E14" s="140" t="s">
        <v>5</v>
      </c>
      <c r="F14" s="139" t="s">
        <v>43</v>
      </c>
      <c r="G14" s="140" t="s">
        <v>5</v>
      </c>
      <c r="H14" s="139" t="s">
        <v>43</v>
      </c>
      <c r="I14" s="140" t="s">
        <v>5</v>
      </c>
      <c r="J14" s="139" t="s">
        <v>43</v>
      </c>
      <c r="K14" s="140" t="s">
        <v>5</v>
      </c>
      <c r="L14" s="211"/>
      <c r="M14" s="203"/>
      <c r="N14" s="203"/>
      <c r="O14" s="203"/>
      <c r="R14" s="16"/>
      <c r="S14" s="177" t="s">
        <v>63</v>
      </c>
      <c r="T14" s="194" t="s">
        <v>157</v>
      </c>
      <c r="U14" s="195"/>
      <c r="V14" s="194" t="s">
        <v>158</v>
      </c>
      <c r="W14" s="19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</row>
    <row r="15" spans="1:34" s="1" customFormat="1" ht="35.1" customHeight="1" x14ac:dyDescent="0.25">
      <c r="A15" s="32"/>
      <c r="B15" s="130">
        <v>2</v>
      </c>
      <c r="C15" s="131">
        <v>50</v>
      </c>
      <c r="D15" s="121"/>
      <c r="E15" s="123">
        <f>+IF(D15=0,100,(D$13-SUM(D$15:D15))/D$13*100)</f>
        <v>100</v>
      </c>
      <c r="F15" s="121"/>
      <c r="G15" s="123">
        <f>+IF(F15=0,100,(F$13-SUM(F$15:F15))/F$13*100)</f>
        <v>100</v>
      </c>
      <c r="H15" s="121"/>
      <c r="I15" s="123">
        <f>+IF(H15=0,100,(H$13-SUM(H$15:H15))/H$13*100)</f>
        <v>100</v>
      </c>
      <c r="J15" s="121"/>
      <c r="K15" s="123">
        <f>+IF(J15=0,100,(J$13-SUM(J$15:J15))/J$13*100)</f>
        <v>100</v>
      </c>
      <c r="L15" s="211"/>
      <c r="M15" s="128"/>
      <c r="N15" s="128"/>
      <c r="O15" s="129" t="str">
        <f>+IF(OR(E15&gt;N15,G15&gt;N15,I15&gt;N15,K15&gt;N15,E15&lt;M15,G15&lt;M15,I15&lt;M15,K15&lt;M15),"Fuera huso","ok")</f>
        <v>Fuera huso</v>
      </c>
      <c r="R15" s="16"/>
      <c r="S15" s="130">
        <v>2</v>
      </c>
      <c r="T15" s="178" t="s">
        <v>155</v>
      </c>
      <c r="U15" s="179" t="s">
        <v>155</v>
      </c>
      <c r="V15" s="184">
        <v>100</v>
      </c>
      <c r="W15" s="179">
        <v>100</v>
      </c>
      <c r="X15" s="175"/>
      <c r="Y15" s="175"/>
      <c r="Z15" s="175"/>
      <c r="AD15" s="175"/>
      <c r="AE15" s="175"/>
      <c r="AF15" s="175"/>
      <c r="AG15" s="175"/>
      <c r="AH15" s="175"/>
    </row>
    <row r="16" spans="1:34" s="1" customFormat="1" ht="35.1" customHeight="1" x14ac:dyDescent="0.25">
      <c r="A16" s="32"/>
      <c r="B16" s="132">
        <v>1.5</v>
      </c>
      <c r="C16" s="131">
        <v>37.5</v>
      </c>
      <c r="D16" s="121"/>
      <c r="E16" s="123">
        <f>IF(D16=0,IF(SUM(D$15:D16)=0,100,E15),(D$13-SUM(D$15:D16))/D$13*100)</f>
        <v>100</v>
      </c>
      <c r="F16" s="121"/>
      <c r="G16" s="123">
        <f>IF(F16=0,IF(SUM(F$15:F16)=0,100,G15),(F$13-SUM(F$15:F16))/F$13*100)</f>
        <v>100</v>
      </c>
      <c r="H16" s="121"/>
      <c r="I16" s="123">
        <f>IF(H16=0,IF(SUM(H$15:H16)=0,100,I15),(H$13-SUM(H$15:H16))/H$13*100)</f>
        <v>100</v>
      </c>
      <c r="J16" s="121"/>
      <c r="K16" s="123">
        <f>IF(J16=0,IF(SUM(J$15:J16)=0,100,K15),(J$13-SUM(J$15:J16))/J$13*100)</f>
        <v>100</v>
      </c>
      <c r="L16" s="211"/>
      <c r="M16" s="122"/>
      <c r="N16" s="121"/>
      <c r="O16" s="129" t="str">
        <f t="shared" ref="O16:O27" si="0">+IF(OR(E16&gt;N16,G16&gt;N16,I16&gt;N16,K16&gt;N16,E16&lt;M16,G16&lt;M16,I16&lt;M16,K16&lt;M16),"Fuera huso","ok")</f>
        <v>Fuera huso</v>
      </c>
      <c r="R16" s="16"/>
      <c r="S16" s="132">
        <v>1.5</v>
      </c>
      <c r="T16" s="180">
        <v>100</v>
      </c>
      <c r="U16" s="181">
        <v>100</v>
      </c>
      <c r="V16" s="180">
        <v>85</v>
      </c>
      <c r="W16" s="181">
        <v>100</v>
      </c>
      <c r="X16" s="175"/>
      <c r="Y16" s="175"/>
      <c r="Z16" s="175"/>
      <c r="AD16" s="175"/>
      <c r="AE16" s="175"/>
      <c r="AF16" s="175"/>
      <c r="AG16" s="175"/>
      <c r="AH16" s="175"/>
    </row>
    <row r="17" spans="1:42" s="1" customFormat="1" ht="35.1" customHeight="1" x14ac:dyDescent="0.25">
      <c r="A17" s="32"/>
      <c r="B17" s="132">
        <v>1</v>
      </c>
      <c r="C17" s="131">
        <v>19</v>
      </c>
      <c r="D17" s="121"/>
      <c r="E17" s="123">
        <f>IF(D17=0,IF(SUM(D$15:D17)=0,100,E16),(D$13-SUM(D$15:D17))/D$13*100)</f>
        <v>100</v>
      </c>
      <c r="F17" s="121"/>
      <c r="G17" s="123">
        <f>IF(F17=0,IF(SUM(F$15:F17)=0,100,G16),(F$13-SUM(F$15:F17))/F$13*100)</f>
        <v>100</v>
      </c>
      <c r="H17" s="121"/>
      <c r="I17" s="123">
        <f>IF(H17=0,IF(SUM(H$15:H17)=0,100,I16),(H$13-SUM(H$15:H17))/H$13*100)</f>
        <v>100</v>
      </c>
      <c r="J17" s="121"/>
      <c r="K17" s="123">
        <f>IF(J17=0,IF(SUM(J$15:J17)=0,100,K16),(J$13-SUM(J$15:J17))/J$13*100)</f>
        <v>100</v>
      </c>
      <c r="L17" s="211"/>
      <c r="M17" s="122"/>
      <c r="N17" s="121"/>
      <c r="O17" s="129" t="str">
        <f t="shared" si="0"/>
        <v>Fuera huso</v>
      </c>
      <c r="R17" s="16"/>
      <c r="S17" s="132">
        <v>1</v>
      </c>
      <c r="T17" s="180">
        <v>95</v>
      </c>
      <c r="U17" s="181">
        <v>100</v>
      </c>
      <c r="V17" s="180" t="s">
        <v>155</v>
      </c>
      <c r="W17" s="181" t="s">
        <v>155</v>
      </c>
      <c r="X17" s="175"/>
      <c r="Y17" s="175"/>
      <c r="Z17" s="175"/>
      <c r="AD17" s="175"/>
      <c r="AE17" s="175"/>
      <c r="AF17" s="175"/>
      <c r="AG17" s="175"/>
      <c r="AH17" s="175"/>
    </row>
    <row r="18" spans="1:42" s="1" customFormat="1" ht="35.1" customHeight="1" x14ac:dyDescent="0.3">
      <c r="A18" s="32"/>
      <c r="B18" s="132">
        <v>0.75</v>
      </c>
      <c r="C18" s="131">
        <v>16</v>
      </c>
      <c r="D18" s="121"/>
      <c r="E18" s="123">
        <f>IF(D18=0,IF(SUM(D$15:D18)=0,100,E17),(D$13-SUM(D$15:D18))/D$13*100)</f>
        <v>100</v>
      </c>
      <c r="F18" s="121"/>
      <c r="G18" s="123">
        <f>IF(F18=0,IF(SUM(F$15:F18)=0,100,G17),(F$13-SUM(F$15:F18))/F$13*100)</f>
        <v>100</v>
      </c>
      <c r="H18" s="121"/>
      <c r="I18" s="123">
        <f>IF(H18=0,IF(SUM(H$15:H18)=0,100,I17),(H$13-SUM(H$15:H18))/H$13*100)</f>
        <v>100</v>
      </c>
      <c r="J18" s="121"/>
      <c r="K18" s="123">
        <f>IF(J18=0,IF(SUM(J$15:J18)=0,100,K17),(J$13-SUM(J$15:J18))/J$13*100)</f>
        <v>100</v>
      </c>
      <c r="L18" s="211"/>
      <c r="M18" s="122"/>
      <c r="N18" s="121"/>
      <c r="O18" s="129" t="str">
        <f t="shared" si="0"/>
        <v>Fuera huso</v>
      </c>
      <c r="R18" s="16"/>
      <c r="S18" s="132">
        <v>0.75</v>
      </c>
      <c r="T18" s="180" t="s">
        <v>155</v>
      </c>
      <c r="U18" s="181" t="s">
        <v>155</v>
      </c>
      <c r="V18" s="185">
        <v>35</v>
      </c>
      <c r="W18" s="181">
        <v>70</v>
      </c>
      <c r="X18" s="175"/>
      <c r="Y18" s="175"/>
      <c r="Z18" s="175"/>
      <c r="AA18" s="176" t="s">
        <v>159</v>
      </c>
      <c r="AD18" s="175"/>
      <c r="AE18" s="175"/>
      <c r="AF18" s="175"/>
      <c r="AG18" s="175"/>
      <c r="AH18" s="175"/>
    </row>
    <row r="19" spans="1:42" s="1" customFormat="1" ht="35.1" customHeight="1" x14ac:dyDescent="0.25">
      <c r="A19" s="32"/>
      <c r="B19" s="132">
        <v>0.5</v>
      </c>
      <c r="C19" s="131">
        <v>12.5</v>
      </c>
      <c r="D19" s="121"/>
      <c r="E19" s="123">
        <f>IF(D19=0,IF(SUM(D$15:D19)=0,100,E18),(D$13-SUM(D$15:D19))/D$13*100)</f>
        <v>100</v>
      </c>
      <c r="F19" s="121"/>
      <c r="G19" s="123">
        <f>IF(F19=0,IF(SUM(F$15:F19)=0,100,G18),(F$13-SUM(F$15:F19))/F$13*100)</f>
        <v>100</v>
      </c>
      <c r="H19" s="121"/>
      <c r="I19" s="123">
        <f>IF(H19=0,IF(SUM(H$15:H19)=0,100,I18),(H$13-SUM(H$15:H19))/H$13*100)</f>
        <v>100</v>
      </c>
      <c r="J19" s="121"/>
      <c r="K19" s="123">
        <f>IF(J19=0,IF(SUM(J$15:J19)=0,100,K18),(J$13-SUM(J$15:J19))/J$13*100)</f>
        <v>100</v>
      </c>
      <c r="L19" s="211"/>
      <c r="M19" s="122"/>
      <c r="N19" s="121"/>
      <c r="O19" s="129" t="str">
        <f t="shared" si="0"/>
        <v>Fuera huso</v>
      </c>
      <c r="R19" s="16"/>
      <c r="S19" s="132">
        <v>0.5</v>
      </c>
      <c r="T19" s="180">
        <v>26</v>
      </c>
      <c r="U19" s="181">
        <v>64</v>
      </c>
      <c r="V19" s="180" t="s">
        <v>155</v>
      </c>
      <c r="W19" s="181" t="s">
        <v>155</v>
      </c>
      <c r="X19" s="175"/>
      <c r="Y19" s="175"/>
      <c r="Z19" s="175"/>
      <c r="AA19" s="191" t="s">
        <v>162</v>
      </c>
      <c r="AD19" s="175"/>
      <c r="AE19" s="175"/>
      <c r="AF19" s="175"/>
      <c r="AG19" s="175"/>
      <c r="AH19" s="175"/>
    </row>
    <row r="20" spans="1:42" s="1" customFormat="1" ht="35.1" customHeight="1" x14ac:dyDescent="0.25">
      <c r="A20" s="32"/>
      <c r="B20" s="132">
        <v>0.375</v>
      </c>
      <c r="C20" s="133">
        <v>9.5</v>
      </c>
      <c r="D20" s="121"/>
      <c r="E20" s="123">
        <f>IF(D20=0,IF(SUM(D$15:D20)=0,100,E19),(D$13-SUM(D$15:D20))/D$13*100)</f>
        <v>100</v>
      </c>
      <c r="F20" s="121"/>
      <c r="G20" s="123">
        <f>IF(F20=0,IF(SUM(F$15:F20)=0,100,G19),(F$13-SUM(F$15:F20))/F$13*100)</f>
        <v>100</v>
      </c>
      <c r="H20" s="121"/>
      <c r="I20" s="123">
        <f>IF(H20=0,IF(SUM(H$15:H20)=0,100,I19),(H$13-SUM(H$15:H20))/H$13*100)</f>
        <v>100</v>
      </c>
      <c r="J20" s="121"/>
      <c r="K20" s="123">
        <f>IF(J20=0,IF(SUM(J$15:J20)=0,100,K19),(J$13-SUM(J$15:J20))/J$13*100)</f>
        <v>100</v>
      </c>
      <c r="L20" s="211"/>
      <c r="M20" s="122"/>
      <c r="N20" s="121"/>
      <c r="O20" s="129" t="str">
        <f t="shared" si="0"/>
        <v>Fuera huso</v>
      </c>
      <c r="R20" s="16"/>
      <c r="S20" s="132">
        <v>0.375</v>
      </c>
      <c r="T20" s="180" t="s">
        <v>155</v>
      </c>
      <c r="U20" s="181" t="s">
        <v>155</v>
      </c>
      <c r="V20" s="185">
        <v>10</v>
      </c>
      <c r="W20" s="181">
        <v>30</v>
      </c>
      <c r="X20" s="175"/>
      <c r="Y20" s="175"/>
      <c r="Z20" s="175"/>
      <c r="AA20" s="177" t="s">
        <v>63</v>
      </c>
      <c r="AB20" s="194" t="s">
        <v>160</v>
      </c>
      <c r="AC20" s="195"/>
      <c r="AD20" s="175"/>
      <c r="AE20" s="175"/>
      <c r="AF20" s="175"/>
      <c r="AG20" s="175"/>
      <c r="AH20" s="175"/>
    </row>
    <row r="21" spans="1:42" s="1" customFormat="1" ht="35.1" customHeight="1" x14ac:dyDescent="0.25">
      <c r="A21" s="32"/>
      <c r="B21" s="132" t="s">
        <v>61</v>
      </c>
      <c r="C21" s="133">
        <v>4.75</v>
      </c>
      <c r="D21" s="121"/>
      <c r="E21" s="123">
        <f>IF(D21=0,IF(SUM(D$15:D21)=0,100,#REF!),(D$13-SUM(D$15:D21))/D$13*100)</f>
        <v>100</v>
      </c>
      <c r="F21" s="121"/>
      <c r="G21" s="123">
        <f>IF(F21=0,IF(SUM(F$15:F21)=0,100,#REF!),(F$13-SUM(F$15:F21))/F$13*100)</f>
        <v>100</v>
      </c>
      <c r="H21" s="121"/>
      <c r="I21" s="123">
        <f>IF(H21=0,IF(SUM(H$15:H21)=0,100,#REF!),(H$13-SUM(H$15:H21))/H$13*100)</f>
        <v>100</v>
      </c>
      <c r="J21" s="121"/>
      <c r="K21" s="123">
        <f>IF(J21=0,IF(SUM(J$15:J21)=0,100,#REF!),(J$13-SUM(J$15:J21))/J$13*100)</f>
        <v>100</v>
      </c>
      <c r="L21" s="211"/>
      <c r="M21" s="122"/>
      <c r="N21" s="121"/>
      <c r="O21" s="129" t="str">
        <f t="shared" si="0"/>
        <v>Fuera huso</v>
      </c>
      <c r="R21" s="16"/>
      <c r="S21" s="132" t="s">
        <v>61</v>
      </c>
      <c r="T21" s="190">
        <v>0</v>
      </c>
      <c r="U21" s="183">
        <v>10</v>
      </c>
      <c r="V21" s="190">
        <v>0</v>
      </c>
      <c r="W21" s="183">
        <v>5</v>
      </c>
      <c r="X21" s="175"/>
      <c r="Y21" s="175"/>
      <c r="Z21" s="175"/>
      <c r="AA21" s="132" t="s">
        <v>61</v>
      </c>
      <c r="AB21" s="178">
        <v>90</v>
      </c>
      <c r="AC21" s="179">
        <v>100</v>
      </c>
      <c r="AD21" s="175"/>
      <c r="AE21" s="175"/>
      <c r="AF21" s="175"/>
      <c r="AG21" s="175"/>
      <c r="AH21" s="175"/>
    </row>
    <row r="22" spans="1:42" s="1" customFormat="1" ht="35.1" customHeight="1" x14ac:dyDescent="0.25">
      <c r="A22" s="32"/>
      <c r="B22" s="132" t="s">
        <v>62</v>
      </c>
      <c r="C22" s="133">
        <v>2.36</v>
      </c>
      <c r="D22" s="121"/>
      <c r="E22" s="123">
        <f>IF(D22=0,IF(SUM(D$15:D22)=0,100,E21),(D$13-SUM(D$15:D22))/D$13*100)</f>
        <v>100</v>
      </c>
      <c r="F22" s="121"/>
      <c r="G22" s="123">
        <f>IF(F22=0,IF(SUM(F$15:F22)=0,100,G21),(F$13-SUM(F$15:F22))/F$13*100)</f>
        <v>100</v>
      </c>
      <c r="H22" s="121"/>
      <c r="I22" s="123">
        <f>IF(H22=0,IF(SUM(H$15:H22)=0,100,I21),(H$13-SUM(H$15:H22))/H$13*100)</f>
        <v>100</v>
      </c>
      <c r="J22" s="121"/>
      <c r="K22" s="123">
        <f>IF(J22=0,IF(SUM(J$15:J22)=0,100,K21),(J$13-SUM(J$15:J22))/J$13*100)</f>
        <v>100</v>
      </c>
      <c r="L22" s="211"/>
      <c r="M22" s="122"/>
      <c r="N22" s="121"/>
      <c r="O22" s="129" t="str">
        <f t="shared" si="0"/>
        <v>Fuera huso</v>
      </c>
      <c r="R22" s="16"/>
      <c r="S22" s="175"/>
      <c r="T22" s="175"/>
      <c r="U22" s="175"/>
      <c r="V22" s="175"/>
      <c r="W22" s="175"/>
      <c r="X22" s="175"/>
      <c r="Y22" s="175"/>
      <c r="Z22" s="175"/>
      <c r="AA22" s="132" t="s">
        <v>62</v>
      </c>
      <c r="AB22" s="180">
        <v>56</v>
      </c>
      <c r="AC22" s="181">
        <v>95</v>
      </c>
      <c r="AD22" s="175"/>
      <c r="AE22" s="175"/>
      <c r="AF22" s="175"/>
      <c r="AG22" s="175"/>
      <c r="AH22" s="175"/>
    </row>
    <row r="23" spans="1:42" s="1" customFormat="1" ht="35.1" customHeight="1" x14ac:dyDescent="0.25">
      <c r="A23" s="32"/>
      <c r="B23" s="132" t="s">
        <v>64</v>
      </c>
      <c r="C23" s="133">
        <v>1.1599999999999999</v>
      </c>
      <c r="D23" s="121"/>
      <c r="E23" s="123">
        <f>IF(D23=0,IF(SUM(D$15:D23)=0,100,#REF!),(D$13-SUM(D$15:D23))/D$13*100)</f>
        <v>100</v>
      </c>
      <c r="F23" s="121"/>
      <c r="G23" s="123">
        <f>IF(F23=0,IF(SUM(F$15:F23)=0,100,#REF!),(F$13-SUM(F$15:F23))/F$13*100)</f>
        <v>100</v>
      </c>
      <c r="H23" s="121"/>
      <c r="I23" s="123">
        <f>IF(H23=0,IF(SUM(H$15:H23)=0,100,#REF!),(H$13-SUM(H$15:H23))/H$13*100)</f>
        <v>100</v>
      </c>
      <c r="J23" s="121"/>
      <c r="K23" s="123">
        <f>IF(J23=0,IF(SUM(J$15:J23)=0,100,#REF!),(J$13-SUM(J$15:J23))/J$13*100)</f>
        <v>100</v>
      </c>
      <c r="L23" s="211"/>
      <c r="M23" s="122"/>
      <c r="N23" s="121"/>
      <c r="O23" s="129" t="str">
        <f t="shared" si="0"/>
        <v>Fuera huso</v>
      </c>
      <c r="R23" s="16"/>
      <c r="S23" s="175"/>
      <c r="T23" s="175"/>
      <c r="U23" s="175"/>
      <c r="V23" s="175"/>
      <c r="W23" s="175"/>
      <c r="X23" s="175"/>
      <c r="Y23" s="175"/>
      <c r="Z23" s="175"/>
      <c r="AA23" s="132" t="s">
        <v>64</v>
      </c>
      <c r="AB23" s="180">
        <v>33</v>
      </c>
      <c r="AC23" s="181">
        <v>85</v>
      </c>
      <c r="AD23" s="175"/>
      <c r="AE23" s="175"/>
      <c r="AF23" s="175"/>
      <c r="AG23" s="175"/>
      <c r="AH23" s="175"/>
    </row>
    <row r="24" spans="1:42" s="1" customFormat="1" ht="35.1" customHeight="1" x14ac:dyDescent="0.3">
      <c r="A24" s="32"/>
      <c r="B24" s="132" t="s">
        <v>65</v>
      </c>
      <c r="C24" s="134">
        <v>0.6</v>
      </c>
      <c r="D24" s="121"/>
      <c r="E24" s="123">
        <f>IF(D24=0,IF(SUM(D$15:D24)=0,100,E23),(D$13-SUM(D$15:D24))/D$13*100)</f>
        <v>100</v>
      </c>
      <c r="F24" s="121"/>
      <c r="G24" s="123">
        <f>IF(F24=0,IF(SUM(F$15:F24)=0,100,G23),(F$13-SUM(F$15:F24))/F$13*100)</f>
        <v>100</v>
      </c>
      <c r="H24" s="121"/>
      <c r="I24" s="123">
        <f>IF(H24=0,IF(SUM(H$15:H24)=0,100,I23),(H$13-SUM(H$15:H24))/H$13*100)</f>
        <v>100</v>
      </c>
      <c r="J24" s="121"/>
      <c r="K24" s="123">
        <f>IF(J24=0,IF(SUM(J$15:J24)=0,100,K23),(J$13-SUM(J$15:J24))/J$13*100)</f>
        <v>100</v>
      </c>
      <c r="L24" s="211"/>
      <c r="M24" s="122"/>
      <c r="N24" s="121"/>
      <c r="O24" s="129" t="str">
        <f t="shared" si="0"/>
        <v>Fuera huso</v>
      </c>
      <c r="R24" s="16"/>
      <c r="S24" s="186"/>
      <c r="T24" s="187"/>
      <c r="U24" s="187"/>
      <c r="V24" s="187"/>
      <c r="W24" s="187"/>
      <c r="X24" s="187"/>
      <c r="Y24" s="187"/>
      <c r="Z24" s="187"/>
      <c r="AA24" s="132" t="s">
        <v>65</v>
      </c>
      <c r="AB24" s="180">
        <v>15</v>
      </c>
      <c r="AC24" s="181">
        <v>60</v>
      </c>
      <c r="AD24" s="187"/>
      <c r="AE24" s="187"/>
      <c r="AF24" s="187"/>
      <c r="AG24" s="187"/>
      <c r="AH24" s="187"/>
      <c r="AI24" s="34"/>
      <c r="AJ24" s="34"/>
      <c r="AK24" s="34"/>
      <c r="AL24" s="34"/>
      <c r="AM24" s="34"/>
      <c r="AN24" s="34"/>
      <c r="AO24" s="34"/>
      <c r="AP24" s="34"/>
    </row>
    <row r="25" spans="1:42" s="1" customFormat="1" ht="35.1" customHeight="1" x14ac:dyDescent="0.3">
      <c r="A25" s="32"/>
      <c r="B25" s="132" t="s">
        <v>66</v>
      </c>
      <c r="C25" s="134">
        <v>0.3</v>
      </c>
      <c r="D25" s="121"/>
      <c r="E25" s="123">
        <f>IF(D25=0,IF(SUM(D$15:D25)=0,100,E24),(D$13-SUM(D$15:D25))/D$13*100)</f>
        <v>100</v>
      </c>
      <c r="F25" s="121"/>
      <c r="G25" s="123">
        <f>IF(F25=0,IF(SUM(F$15:F25)=0,100,G24),(F$13-SUM(F$15:F25))/F$13*100)</f>
        <v>100</v>
      </c>
      <c r="H25" s="121"/>
      <c r="I25" s="123">
        <f>IF(H25=0,IF(SUM(H$15:H25)=0,100,I24),(H$13-SUM(H$15:H25))/H$13*100)</f>
        <v>100</v>
      </c>
      <c r="J25" s="121"/>
      <c r="K25" s="123">
        <f>IF(J25=0,IF(SUM(J$15:J25)=0,100,K24),(J$13-SUM(J$15:J25))/J$13*100)</f>
        <v>100</v>
      </c>
      <c r="L25" s="211"/>
      <c r="M25" s="122"/>
      <c r="N25" s="121"/>
      <c r="O25" s="129" t="str">
        <f t="shared" si="0"/>
        <v>Fuera huso</v>
      </c>
      <c r="R25" s="16"/>
      <c r="S25" s="186"/>
      <c r="T25" s="187"/>
      <c r="U25" s="187"/>
      <c r="V25" s="187"/>
      <c r="W25" s="187"/>
      <c r="X25" s="187"/>
      <c r="Y25" s="187"/>
      <c r="Z25" s="187"/>
      <c r="AA25" s="132" t="s">
        <v>66</v>
      </c>
      <c r="AB25" s="180">
        <v>5</v>
      </c>
      <c r="AC25" s="181">
        <v>35</v>
      </c>
      <c r="AD25" s="187"/>
      <c r="AE25" s="187"/>
      <c r="AF25" s="187"/>
      <c r="AG25" s="187"/>
      <c r="AH25" s="187"/>
      <c r="AI25" s="34"/>
      <c r="AJ25" s="34"/>
      <c r="AK25" s="34"/>
      <c r="AL25" s="34"/>
      <c r="AM25" s="34"/>
      <c r="AN25" s="34"/>
      <c r="AO25" s="34"/>
      <c r="AP25" s="34"/>
    </row>
    <row r="26" spans="1:42" s="1" customFormat="1" ht="35.1" customHeight="1" x14ac:dyDescent="0.25">
      <c r="A26" s="32"/>
      <c r="B26" s="132" t="s">
        <v>68</v>
      </c>
      <c r="C26" s="134">
        <v>0.15</v>
      </c>
      <c r="D26" s="121"/>
      <c r="E26" s="123">
        <f>IF(D26=0,IF(SUM(D$15:D26)=0,100,#REF!),(D$13-SUM(D$15:D26))/D$13*100)</f>
        <v>100</v>
      </c>
      <c r="F26" s="121"/>
      <c r="G26" s="123">
        <f>IF(F26=0,IF(SUM(F$15:F26)=0,100,#REF!),(F$13-SUM(F$15:F26))/F$13*100)</f>
        <v>100</v>
      </c>
      <c r="H26" s="121"/>
      <c r="I26" s="123">
        <f>IF(H26=0,IF(SUM(H$15:H26)=0,100,#REF!),(H$13-SUM(H$15:H26))/H$13*100)</f>
        <v>100</v>
      </c>
      <c r="J26" s="121"/>
      <c r="K26" s="123">
        <f>IF(J26=0,IF(SUM(J$15:J26)=0,100,#REF!),(J$13-SUM(J$15:J26))/J$13*100)</f>
        <v>100</v>
      </c>
      <c r="L26" s="211"/>
      <c r="M26" s="122"/>
      <c r="N26" s="121"/>
      <c r="O26" s="129" t="str">
        <f t="shared" si="0"/>
        <v>Fuera huso</v>
      </c>
      <c r="S26" s="188"/>
      <c r="T26" s="187"/>
      <c r="U26" s="187"/>
      <c r="V26" s="187"/>
      <c r="W26" s="187"/>
      <c r="X26" s="187"/>
      <c r="Y26" s="187"/>
      <c r="Z26" s="187"/>
      <c r="AA26" s="132" t="s">
        <v>68</v>
      </c>
      <c r="AB26" s="182">
        <v>0</v>
      </c>
      <c r="AC26" s="183">
        <v>10</v>
      </c>
      <c r="AD26" s="187"/>
      <c r="AE26" s="187"/>
      <c r="AF26" s="187"/>
      <c r="AG26" s="187"/>
      <c r="AH26" s="187"/>
      <c r="AI26" s="34"/>
      <c r="AJ26" s="34"/>
      <c r="AK26" s="34"/>
      <c r="AL26" s="34"/>
      <c r="AM26" s="34"/>
      <c r="AN26" s="34"/>
      <c r="AO26" s="34"/>
      <c r="AP26" s="34"/>
    </row>
    <row r="27" spans="1:42" s="1" customFormat="1" ht="35.1" customHeight="1" x14ac:dyDescent="0.25">
      <c r="A27" s="32"/>
      <c r="B27" s="130" t="s">
        <v>67</v>
      </c>
      <c r="C27" s="135">
        <v>7.4999999999999997E-2</v>
      </c>
      <c r="D27" s="121"/>
      <c r="E27" s="123">
        <f>IF(D27=0,IF(SUM(D$15:D27)=0,100,E26),(D$13-SUM(D$15:D27))/D$13*100)</f>
        <v>100</v>
      </c>
      <c r="F27" s="121"/>
      <c r="G27" s="123">
        <f>IF(F27=0,IF(SUM(F$15:F27)=0,100,G26),(F$13-SUM(F$15:F27))/F$13*100)</f>
        <v>100</v>
      </c>
      <c r="H27" s="121"/>
      <c r="I27" s="123">
        <f>IF(H27=0,IF(SUM(H$15:H27)=0,100,I26),(H$13-SUM(H$15:H27))/H$13*100)</f>
        <v>100</v>
      </c>
      <c r="J27" s="121"/>
      <c r="K27" s="123">
        <f>IF(J27=0,IF(SUM(J$15:J27)=0,100,K26),(J$13-SUM(J$15:J27))/J$13*100)</f>
        <v>100</v>
      </c>
      <c r="L27" s="212"/>
      <c r="M27" s="122"/>
      <c r="N27" s="122"/>
      <c r="O27" s="129" t="str">
        <f t="shared" si="0"/>
        <v>Fuera huso</v>
      </c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34"/>
      <c r="AJ27" s="34"/>
      <c r="AK27" s="34"/>
      <c r="AL27" s="34"/>
      <c r="AM27" s="34"/>
      <c r="AN27" s="34"/>
      <c r="AO27" s="34"/>
      <c r="AP27" s="34"/>
    </row>
    <row r="28" spans="1:42" s="1" customFormat="1" ht="35.1" customHeight="1" x14ac:dyDescent="0.25">
      <c r="B28" s="136" t="s">
        <v>161</v>
      </c>
      <c r="C28" s="136">
        <v>7.4999999999999997E-2</v>
      </c>
      <c r="D28" s="124"/>
      <c r="E28" s="219"/>
      <c r="F28" s="124"/>
      <c r="G28" s="219"/>
      <c r="H28" s="124"/>
      <c r="I28" s="219"/>
      <c r="J28" s="124"/>
      <c r="K28" s="213"/>
      <c r="L28" s="214"/>
      <c r="M28" s="214"/>
      <c r="N28" s="214"/>
      <c r="O28" s="215"/>
      <c r="P28"/>
      <c r="Q28"/>
      <c r="R28"/>
      <c r="S28" s="202"/>
      <c r="T28" s="202"/>
      <c r="U28" s="196"/>
      <c r="V28" s="196"/>
      <c r="W28" s="196"/>
      <c r="X28" s="196"/>
      <c r="Y28" s="196"/>
      <c r="Z28" s="196"/>
      <c r="AA28" s="196"/>
      <c r="AB28" s="196"/>
      <c r="AC28" s="189"/>
      <c r="AD28" s="189"/>
      <c r="AE28" s="196"/>
      <c r="AF28" s="196"/>
      <c r="AG28" s="196"/>
      <c r="AH28" s="196"/>
      <c r="AI28" s="34"/>
      <c r="AJ28" s="34"/>
      <c r="AK28" s="34"/>
      <c r="AL28" s="34"/>
      <c r="AM28" s="34"/>
      <c r="AN28" s="34"/>
      <c r="AO28" s="34"/>
      <c r="AP28" s="34"/>
    </row>
    <row r="29" spans="1:42" s="1" customFormat="1" ht="35.1" customHeight="1" x14ac:dyDescent="0.25">
      <c r="B29" s="197" t="s">
        <v>41</v>
      </c>
      <c r="C29" s="198"/>
      <c r="D29" s="125">
        <f>+SUM(D15:D28)</f>
        <v>0</v>
      </c>
      <c r="E29" s="220"/>
      <c r="F29" s="125">
        <f>+SUM(F15:F28)</f>
        <v>0</v>
      </c>
      <c r="G29" s="220"/>
      <c r="H29" s="125">
        <f>+SUM(H15:H28)</f>
        <v>0</v>
      </c>
      <c r="I29" s="220"/>
      <c r="J29" s="125">
        <f>+SUM(J15:J28)</f>
        <v>0</v>
      </c>
      <c r="K29" s="216"/>
      <c r="L29" s="217"/>
      <c r="M29" s="217"/>
      <c r="N29" s="217"/>
      <c r="O29" s="218"/>
      <c r="P29"/>
      <c r="Q29"/>
      <c r="R29"/>
      <c r="S29" s="193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34"/>
      <c r="AJ29" s="34"/>
      <c r="AK29" s="34"/>
      <c r="AL29" s="34"/>
      <c r="AM29" s="34"/>
      <c r="AN29" s="34"/>
      <c r="AO29" s="34"/>
      <c r="AP29" s="34"/>
    </row>
    <row r="30" spans="1:42" s="1" customFormat="1" ht="69.95" customHeight="1" x14ac:dyDescent="0.25">
      <c r="B30" s="197" t="s">
        <v>42</v>
      </c>
      <c r="C30" s="198"/>
      <c r="D30" s="199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1"/>
      <c r="P30"/>
      <c r="Q30"/>
      <c r="R30"/>
      <c r="S30" s="193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34"/>
      <c r="AJ30" s="34"/>
      <c r="AK30" s="34"/>
      <c r="AL30" s="34"/>
      <c r="AM30" s="34"/>
      <c r="AN30" s="34"/>
      <c r="AO30" s="34"/>
      <c r="AP30" s="34"/>
    </row>
    <row r="31" spans="1:42" ht="18" x14ac:dyDescent="0.2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S31" s="193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33"/>
      <c r="AJ31" s="33"/>
      <c r="AK31" s="33"/>
      <c r="AL31" s="33"/>
      <c r="AM31" s="33"/>
      <c r="AN31" s="33"/>
      <c r="AO31" s="33"/>
      <c r="AP31" s="33"/>
    </row>
    <row r="32" spans="1:42" ht="18" x14ac:dyDescent="0.2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S32" s="193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33"/>
      <c r="AJ32" s="33"/>
      <c r="AK32" s="33"/>
      <c r="AL32" s="33"/>
      <c r="AM32" s="33"/>
      <c r="AN32" s="33"/>
      <c r="AO32" s="33"/>
      <c r="AP32" s="33"/>
    </row>
    <row r="33" spans="2:42" ht="18" x14ac:dyDescent="0.2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S33" s="193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33"/>
      <c r="AJ33" s="33"/>
      <c r="AK33" s="33"/>
      <c r="AL33" s="33"/>
      <c r="AM33" s="33"/>
      <c r="AN33" s="33"/>
      <c r="AO33" s="33"/>
      <c r="AP33" s="33"/>
    </row>
    <row r="34" spans="2:42" ht="18" x14ac:dyDescent="0.2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S34" s="193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33"/>
      <c r="AJ34" s="33"/>
      <c r="AK34" s="33"/>
      <c r="AL34" s="33"/>
      <c r="AM34" s="33"/>
      <c r="AN34" s="33"/>
      <c r="AO34" s="33"/>
      <c r="AP34" s="33"/>
    </row>
    <row r="35" spans="2:42" ht="18" x14ac:dyDescent="0.2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S35" s="193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33"/>
      <c r="AJ35" s="33"/>
      <c r="AK35" s="33"/>
      <c r="AL35" s="33"/>
      <c r="AM35" s="33"/>
      <c r="AN35" s="33"/>
      <c r="AO35" s="33"/>
      <c r="AP35" s="33"/>
    </row>
    <row r="36" spans="2:42" ht="18" x14ac:dyDescent="0.2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S36" s="193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33"/>
      <c r="AJ36" s="33"/>
      <c r="AK36" s="33"/>
      <c r="AL36" s="33"/>
      <c r="AM36" s="33"/>
      <c r="AN36" s="33"/>
      <c r="AO36" s="33"/>
      <c r="AP36" s="33"/>
    </row>
    <row r="37" spans="2:42" ht="18" x14ac:dyDescent="0.2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S37" s="193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33"/>
      <c r="AJ37" s="33"/>
      <c r="AK37" s="33"/>
      <c r="AL37" s="33"/>
      <c r="AM37" s="33"/>
      <c r="AN37" s="33"/>
      <c r="AO37" s="33"/>
      <c r="AP37" s="33"/>
    </row>
    <row r="38" spans="2:42" ht="18" x14ac:dyDescent="0.2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S38" s="193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33"/>
      <c r="AJ38" s="33"/>
      <c r="AK38" s="33"/>
      <c r="AL38" s="33"/>
      <c r="AM38" s="33"/>
      <c r="AN38" s="33"/>
      <c r="AO38" s="33"/>
      <c r="AP38" s="33"/>
    </row>
    <row r="39" spans="2:42" ht="18" x14ac:dyDescent="0.2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S39" s="193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33"/>
      <c r="AJ39" s="33"/>
      <c r="AK39" s="33"/>
      <c r="AL39" s="33"/>
      <c r="AM39" s="33"/>
      <c r="AN39" s="33"/>
      <c r="AO39" s="33"/>
      <c r="AP39" s="33"/>
    </row>
    <row r="40" spans="2:42" x14ac:dyDescent="0.2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</row>
    <row r="41" spans="2:42" x14ac:dyDescent="0.2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</row>
    <row r="42" spans="2:42" x14ac:dyDescent="0.2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</row>
    <row r="43" spans="2:42" x14ac:dyDescent="0.2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2:42" x14ac:dyDescent="0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2:42" x14ac:dyDescent="0.2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2:42" x14ac:dyDescent="0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2:42" x14ac:dyDescent="0.2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2:42" x14ac:dyDescent="0.2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2:15" x14ac:dyDescent="0.2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2:15" x14ac:dyDescent="0.2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2:15" x14ac:dyDescent="0.2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2:15" x14ac:dyDescent="0.2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2:15" x14ac:dyDescent="0.2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2:15" x14ac:dyDescent="0.2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2:15" x14ac:dyDescent="0.2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2:15" x14ac:dyDescent="0.2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2:15" x14ac:dyDescent="0.2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2:15" x14ac:dyDescent="0.2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2:15" x14ac:dyDescent="0.2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2:15" x14ac:dyDescent="0.2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2:15" x14ac:dyDescent="0.2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2:15" x14ac:dyDescent="0.2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2:15" x14ac:dyDescent="0.2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2:15" x14ac:dyDescent="0.2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2:15" x14ac:dyDescent="0.2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2:15" x14ac:dyDescent="0.2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2:15" ht="23.25" x14ac:dyDescent="0.3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2:15" ht="23.25" x14ac:dyDescent="0.3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</sheetData>
  <mergeCells count="39">
    <mergeCell ref="H11:I11"/>
    <mergeCell ref="H12:I12"/>
    <mergeCell ref="H13:I13"/>
    <mergeCell ref="M11:M14"/>
    <mergeCell ref="N11:N14"/>
    <mergeCell ref="D11:E11"/>
    <mergeCell ref="D12:E12"/>
    <mergeCell ref="D13:E13"/>
    <mergeCell ref="F11:G11"/>
    <mergeCell ref="F12:G12"/>
    <mergeCell ref="F13:G13"/>
    <mergeCell ref="O11:O14"/>
    <mergeCell ref="J11:K11"/>
    <mergeCell ref="J12:K12"/>
    <mergeCell ref="J13:K13"/>
    <mergeCell ref="L11:L27"/>
    <mergeCell ref="AG28:AH28"/>
    <mergeCell ref="B29:C29"/>
    <mergeCell ref="S29:S36"/>
    <mergeCell ref="D30:O30"/>
    <mergeCell ref="S28:T28"/>
    <mergeCell ref="U28:V28"/>
    <mergeCell ref="W28:X28"/>
    <mergeCell ref="Y28:Z28"/>
    <mergeCell ref="AA28:AB28"/>
    <mergeCell ref="K28:O29"/>
    <mergeCell ref="B30:C30"/>
    <mergeCell ref="E28:E29"/>
    <mergeCell ref="G28:G29"/>
    <mergeCell ref="I28:I29"/>
    <mergeCell ref="S37:S39"/>
    <mergeCell ref="T14:U14"/>
    <mergeCell ref="V14:W14"/>
    <mergeCell ref="AB20:AC20"/>
    <mergeCell ref="AE28:AF28"/>
    <mergeCell ref="S27:T27"/>
    <mergeCell ref="U27:Z27"/>
    <mergeCell ref="AA27:AC27"/>
    <mergeCell ref="AD27:AH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60"/>
  <sheetViews>
    <sheetView showZeros="0" view="pageBreakPreview" zoomScale="85" zoomScaleNormal="85" zoomScaleSheetLayoutView="85" workbookViewId="0">
      <selection activeCell="G6" sqref="G6:G7"/>
    </sheetView>
  </sheetViews>
  <sheetFormatPr baseColWidth="10" defaultRowHeight="15" x14ac:dyDescent="0.25"/>
  <cols>
    <col min="1" max="2" width="3.28515625" customWidth="1"/>
    <col min="3" max="3" width="3.140625" style="2" customWidth="1"/>
    <col min="4" max="4" width="11.42578125" style="2"/>
    <col min="5" max="5" width="4" style="2" customWidth="1"/>
    <col min="6" max="6" width="8.85546875" style="2" customWidth="1"/>
    <col min="7" max="7" width="25.85546875" style="2" customWidth="1"/>
    <col min="8" max="8" width="11.7109375" style="2" customWidth="1"/>
    <col min="9" max="9" width="9.42578125" style="2" customWidth="1"/>
    <col min="10" max="11" width="11.42578125" style="2"/>
    <col min="12" max="12" width="4.28515625" style="2" customWidth="1"/>
    <col min="13" max="13" width="11.140625" customWidth="1"/>
  </cols>
  <sheetData>
    <row r="1" spans="1:17" x14ac:dyDescent="0.25">
      <c r="A1" s="33"/>
      <c r="B1" s="33"/>
      <c r="C1" s="6"/>
      <c r="D1" s="6"/>
      <c r="E1" s="6"/>
      <c r="F1" s="6"/>
      <c r="G1" s="6"/>
      <c r="H1" s="6"/>
      <c r="I1" s="6"/>
      <c r="J1" s="6"/>
      <c r="K1" s="6"/>
      <c r="L1" s="6"/>
      <c r="M1" s="33"/>
      <c r="N1" s="33"/>
    </row>
    <row r="2" spans="1:17" ht="35.1" customHeight="1" x14ac:dyDescent="0.25">
      <c r="A2" s="33"/>
      <c r="B2" s="106"/>
      <c r="C2" s="74"/>
      <c r="D2" s="74"/>
      <c r="E2" s="46"/>
      <c r="F2" s="110" t="s">
        <v>151</v>
      </c>
      <c r="G2" s="74"/>
      <c r="H2" s="74"/>
      <c r="I2" s="74"/>
      <c r="J2" s="74"/>
      <c r="K2" s="74"/>
      <c r="L2" s="74"/>
      <c r="M2" s="106"/>
      <c r="N2" s="33"/>
    </row>
    <row r="3" spans="1:17" ht="15" customHeight="1" x14ac:dyDescent="0.25">
      <c r="A3" s="33"/>
      <c r="B3" s="106"/>
      <c r="C3" s="74"/>
      <c r="E3" s="46"/>
      <c r="F3" s="169" t="s">
        <v>149</v>
      </c>
      <c r="G3" s="170" t="s">
        <v>150</v>
      </c>
      <c r="H3" s="74"/>
      <c r="I3" s="74"/>
      <c r="J3" s="74"/>
      <c r="K3" s="74"/>
      <c r="L3" s="74"/>
      <c r="M3" s="106"/>
      <c r="N3" s="33"/>
    </row>
    <row r="4" spans="1:17" ht="15" customHeight="1" x14ac:dyDescent="0.25">
      <c r="A4" s="33"/>
      <c r="B4" s="106"/>
      <c r="C4" s="74"/>
      <c r="D4" s="80"/>
      <c r="E4" s="74"/>
      <c r="F4" s="74"/>
      <c r="G4" s="74"/>
      <c r="H4" s="74"/>
      <c r="I4" s="74"/>
      <c r="J4" s="74"/>
      <c r="K4" s="74"/>
      <c r="L4" s="74"/>
      <c r="M4" s="106"/>
      <c r="N4" s="33"/>
    </row>
    <row r="5" spans="1:17" ht="15" customHeight="1" x14ac:dyDescent="0.25">
      <c r="A5" s="33"/>
      <c r="B5" s="106"/>
      <c r="C5" s="74"/>
      <c r="D5" s="80"/>
      <c r="E5" s="74"/>
      <c r="F5" s="74"/>
      <c r="G5" s="74"/>
      <c r="H5" s="74"/>
      <c r="I5" s="74"/>
      <c r="J5" s="74"/>
      <c r="K5" s="74"/>
      <c r="L5" s="74"/>
      <c r="M5" s="106"/>
      <c r="N5" s="33"/>
    </row>
    <row r="6" spans="1:17" ht="18" x14ac:dyDescent="0.25">
      <c r="A6" s="33"/>
      <c r="B6" s="106"/>
      <c r="C6" s="74"/>
      <c r="D6" s="80"/>
      <c r="E6" s="74"/>
      <c r="F6" s="74"/>
      <c r="G6" s="74"/>
      <c r="H6" s="74"/>
      <c r="I6" s="74"/>
      <c r="J6" s="74"/>
      <c r="K6" s="74"/>
      <c r="L6" s="74"/>
      <c r="M6" s="106"/>
      <c r="N6" s="33"/>
    </row>
    <row r="7" spans="1:17" ht="18" x14ac:dyDescent="0.25">
      <c r="A7" s="33"/>
      <c r="B7" s="106"/>
      <c r="C7" s="74"/>
      <c r="D7" s="80"/>
      <c r="E7" s="74"/>
      <c r="F7" s="74"/>
      <c r="G7" s="74"/>
      <c r="H7" s="74"/>
      <c r="I7" s="74"/>
      <c r="J7" s="74"/>
      <c r="K7" s="74"/>
      <c r="L7" s="74"/>
      <c r="M7" s="106"/>
      <c r="N7" s="33"/>
    </row>
    <row r="8" spans="1:17" ht="23.25" x14ac:dyDescent="0.35">
      <c r="A8" s="33"/>
      <c r="B8" s="106"/>
      <c r="C8" s="74"/>
      <c r="D8" s="74"/>
      <c r="E8" s="74"/>
      <c r="F8" s="48"/>
      <c r="G8" s="74"/>
      <c r="H8" s="74"/>
      <c r="I8" s="74"/>
      <c r="J8" s="74"/>
      <c r="K8" s="74"/>
      <c r="L8" s="74"/>
      <c r="M8" s="106"/>
      <c r="N8" s="33"/>
    </row>
    <row r="9" spans="1:17" ht="23.25" x14ac:dyDescent="0.35">
      <c r="A9" s="33"/>
      <c r="B9" s="106"/>
      <c r="C9" s="65" t="s">
        <v>71</v>
      </c>
      <c r="D9" s="66"/>
      <c r="E9" s="66"/>
      <c r="F9" s="66"/>
      <c r="G9" s="67"/>
      <c r="H9" s="68" t="s">
        <v>70</v>
      </c>
      <c r="I9" s="66"/>
      <c r="J9" s="67"/>
      <c r="K9" s="67"/>
      <c r="L9" s="69"/>
      <c r="M9" s="48"/>
      <c r="N9" s="31"/>
      <c r="O9" s="33"/>
      <c r="P9" s="33"/>
      <c r="Q9" s="31"/>
    </row>
    <row r="10" spans="1:17" ht="23.25" x14ac:dyDescent="0.35">
      <c r="A10" s="33"/>
      <c r="B10" s="106"/>
      <c r="C10" s="65" t="s">
        <v>74</v>
      </c>
      <c r="D10" s="66"/>
      <c r="E10" s="66"/>
      <c r="F10" s="66"/>
      <c r="G10" s="67"/>
      <c r="H10" s="68" t="s">
        <v>72</v>
      </c>
      <c r="I10" s="66"/>
      <c r="J10" s="67"/>
      <c r="K10" s="67"/>
      <c r="L10" s="69"/>
      <c r="M10" s="48"/>
      <c r="N10" s="31"/>
      <c r="O10" s="33"/>
      <c r="P10" s="33"/>
      <c r="Q10" s="31"/>
    </row>
    <row r="11" spans="1:17" ht="23.25" x14ac:dyDescent="0.35">
      <c r="A11" s="33"/>
      <c r="B11" s="106"/>
      <c r="C11" s="65" t="s">
        <v>75</v>
      </c>
      <c r="D11" s="66"/>
      <c r="E11" s="66"/>
      <c r="F11" s="66"/>
      <c r="G11" s="67"/>
      <c r="H11" s="68" t="s">
        <v>73</v>
      </c>
      <c r="I11" s="66"/>
      <c r="J11" s="67"/>
      <c r="K11" s="67"/>
      <c r="L11" s="69"/>
      <c r="M11" s="48"/>
      <c r="N11" s="31"/>
      <c r="O11" s="33"/>
      <c r="P11" s="33"/>
      <c r="Q11" s="31"/>
    </row>
    <row r="12" spans="1:17" ht="23.25" x14ac:dyDescent="0.35">
      <c r="A12" s="33"/>
      <c r="B12" s="106"/>
      <c r="C12" s="65" t="s">
        <v>52</v>
      </c>
      <c r="D12" s="66"/>
      <c r="E12" s="66"/>
      <c r="F12" s="66"/>
      <c r="G12" s="67"/>
      <c r="H12" s="68" t="s">
        <v>53</v>
      </c>
      <c r="I12" s="66"/>
      <c r="J12" s="67"/>
      <c r="K12" s="67"/>
      <c r="L12" s="69"/>
      <c r="M12" s="48"/>
      <c r="N12" s="31"/>
      <c r="O12" s="33"/>
      <c r="P12" s="33"/>
      <c r="Q12" s="31"/>
    </row>
    <row r="13" spans="1:17" x14ac:dyDescent="0.25">
      <c r="A13" s="33"/>
      <c r="B13" s="106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06"/>
      <c r="N13" s="33"/>
    </row>
    <row r="14" spans="1:17" x14ac:dyDescent="0.25">
      <c r="A14" s="33"/>
      <c r="B14" s="106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106"/>
      <c r="N14" s="33"/>
    </row>
    <row r="15" spans="1:17" x14ac:dyDescent="0.25">
      <c r="A15" s="33"/>
      <c r="B15" s="106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106"/>
      <c r="N15" s="33"/>
    </row>
    <row r="16" spans="1:17" x14ac:dyDescent="0.25">
      <c r="A16" s="33"/>
      <c r="B16" s="106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106"/>
      <c r="N16" s="33"/>
    </row>
    <row r="17" spans="1:14" x14ac:dyDescent="0.25">
      <c r="A17" s="33"/>
      <c r="B17" s="106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06"/>
      <c r="N17" s="33"/>
    </row>
    <row r="18" spans="1:14" ht="18" x14ac:dyDescent="0.25">
      <c r="A18" s="33"/>
      <c r="B18" s="106"/>
      <c r="C18" s="81" t="s">
        <v>6</v>
      </c>
      <c r="D18" s="74"/>
      <c r="E18" s="74"/>
      <c r="F18" s="74"/>
      <c r="G18" s="74"/>
      <c r="H18" s="74"/>
      <c r="I18" s="74"/>
      <c r="J18" s="74"/>
      <c r="K18" s="74"/>
      <c r="L18" s="74"/>
      <c r="M18" s="106"/>
      <c r="N18" s="33"/>
    </row>
    <row r="19" spans="1:14" ht="18" x14ac:dyDescent="0.25">
      <c r="A19" s="33"/>
      <c r="B19" s="106"/>
      <c r="C19" s="74"/>
      <c r="D19" s="74"/>
      <c r="E19" s="74"/>
      <c r="F19" s="74"/>
      <c r="G19" s="81" t="s">
        <v>7</v>
      </c>
      <c r="H19" s="74"/>
      <c r="I19" s="74"/>
      <c r="J19" s="74"/>
      <c r="K19" s="74"/>
      <c r="L19" s="74"/>
      <c r="M19" s="106"/>
      <c r="N19" s="33"/>
    </row>
    <row r="20" spans="1:14" x14ac:dyDescent="0.25">
      <c r="A20" s="33"/>
      <c r="B20" s="106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106"/>
      <c r="N20" s="33"/>
    </row>
    <row r="21" spans="1:14" x14ac:dyDescent="0.25">
      <c r="A21" s="33"/>
      <c r="B21" s="106"/>
      <c r="C21" s="70"/>
      <c r="D21" s="71" t="s">
        <v>8</v>
      </c>
      <c r="E21" s="71"/>
      <c r="F21" s="71"/>
      <c r="G21" s="71"/>
      <c r="H21" s="71"/>
      <c r="I21" s="71" t="s">
        <v>12</v>
      </c>
      <c r="J21" s="71"/>
      <c r="K21" s="71" t="s">
        <v>9</v>
      </c>
      <c r="L21" s="72"/>
      <c r="M21" s="106"/>
      <c r="N21" s="33"/>
    </row>
    <row r="22" spans="1:14" x14ac:dyDescent="0.25">
      <c r="A22" s="33"/>
      <c r="B22" s="106"/>
      <c r="C22" s="73"/>
      <c r="D22" s="74" t="s">
        <v>10</v>
      </c>
      <c r="E22" s="74"/>
      <c r="F22" s="74"/>
      <c r="G22" s="74"/>
      <c r="H22" s="74"/>
      <c r="I22" s="74" t="s">
        <v>12</v>
      </c>
      <c r="J22" s="74"/>
      <c r="K22" s="74" t="s">
        <v>14</v>
      </c>
      <c r="L22" s="75"/>
      <c r="M22" s="106"/>
      <c r="N22" s="33"/>
    </row>
    <row r="23" spans="1:14" x14ac:dyDescent="0.25">
      <c r="A23" s="33"/>
      <c r="B23" s="106"/>
      <c r="C23" s="73"/>
      <c r="D23" s="74" t="s">
        <v>11</v>
      </c>
      <c r="E23" s="74"/>
      <c r="F23" s="74"/>
      <c r="G23" s="74"/>
      <c r="H23" s="74"/>
      <c r="I23" s="74" t="s">
        <v>12</v>
      </c>
      <c r="J23" s="74"/>
      <c r="K23" s="74"/>
      <c r="L23" s="75"/>
      <c r="M23" s="106"/>
      <c r="N23" s="33"/>
    </row>
    <row r="24" spans="1:14" x14ac:dyDescent="0.25">
      <c r="A24" s="33"/>
      <c r="B24" s="106"/>
      <c r="C24" s="76"/>
      <c r="D24" s="77" t="s">
        <v>13</v>
      </c>
      <c r="E24" s="77"/>
      <c r="F24" s="77"/>
      <c r="G24" s="77"/>
      <c r="H24" s="77"/>
      <c r="I24" s="77" t="s">
        <v>12</v>
      </c>
      <c r="J24" s="77"/>
      <c r="K24" s="77"/>
      <c r="L24" s="78"/>
      <c r="M24" s="106"/>
      <c r="N24" s="33"/>
    </row>
    <row r="25" spans="1:14" x14ac:dyDescent="0.25">
      <c r="A25" s="33"/>
      <c r="B25" s="106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106"/>
      <c r="N25" s="33"/>
    </row>
    <row r="26" spans="1:14" x14ac:dyDescent="0.25">
      <c r="A26" s="33"/>
      <c r="B26" s="106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106"/>
      <c r="N26" s="33"/>
    </row>
    <row r="27" spans="1:14" ht="18" x14ac:dyDescent="0.25">
      <c r="A27" s="33"/>
      <c r="B27" s="106"/>
      <c r="C27" s="74"/>
      <c r="D27" s="74"/>
      <c r="E27" s="74"/>
      <c r="F27" s="74"/>
      <c r="G27" s="81" t="s">
        <v>17</v>
      </c>
      <c r="H27" s="74"/>
      <c r="I27" s="74"/>
      <c r="J27" s="74"/>
      <c r="K27" s="74"/>
      <c r="L27" s="74"/>
      <c r="M27" s="106"/>
      <c r="N27" s="33"/>
    </row>
    <row r="28" spans="1:14" x14ac:dyDescent="0.25">
      <c r="A28" s="33"/>
      <c r="B28" s="106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106"/>
      <c r="N28" s="33"/>
    </row>
    <row r="29" spans="1:14" x14ac:dyDescent="0.25">
      <c r="A29" s="33"/>
      <c r="B29" s="106"/>
      <c r="C29" s="70"/>
      <c r="D29" s="71" t="s">
        <v>11</v>
      </c>
      <c r="E29" s="71"/>
      <c r="F29" s="71"/>
      <c r="G29" s="71"/>
      <c r="H29" s="71"/>
      <c r="I29" s="71" t="s">
        <v>15</v>
      </c>
      <c r="J29" s="71"/>
      <c r="K29" s="71" t="s">
        <v>16</v>
      </c>
      <c r="L29" s="72"/>
      <c r="M29" s="106"/>
      <c r="N29" s="33"/>
    </row>
    <row r="30" spans="1:14" x14ac:dyDescent="0.25">
      <c r="A30" s="33"/>
      <c r="B30" s="106"/>
      <c r="C30" s="76"/>
      <c r="D30" s="77" t="s">
        <v>13</v>
      </c>
      <c r="E30" s="77"/>
      <c r="F30" s="77"/>
      <c r="G30" s="77"/>
      <c r="H30" s="77"/>
      <c r="I30" s="77" t="s">
        <v>15</v>
      </c>
      <c r="J30" s="77"/>
      <c r="K30" s="77" t="s">
        <v>18</v>
      </c>
      <c r="L30" s="78"/>
      <c r="M30" s="106"/>
      <c r="N30" s="33"/>
    </row>
    <row r="31" spans="1:14" x14ac:dyDescent="0.25">
      <c r="A31" s="33"/>
      <c r="B31" s="106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106"/>
      <c r="N31" s="33"/>
    </row>
    <row r="32" spans="1:14" x14ac:dyDescent="0.25">
      <c r="A32" s="33"/>
      <c r="B32" s="10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106"/>
      <c r="N32" s="33"/>
    </row>
    <row r="33" spans="1:14" ht="18" x14ac:dyDescent="0.25">
      <c r="A33" s="33"/>
      <c r="B33" s="106"/>
      <c r="C33" s="74"/>
      <c r="D33" s="74"/>
      <c r="E33" s="74"/>
      <c r="F33" s="74"/>
      <c r="G33" s="81" t="s">
        <v>19</v>
      </c>
      <c r="H33" s="74"/>
      <c r="I33" s="74"/>
      <c r="J33" s="74"/>
      <c r="K33" s="74"/>
      <c r="L33" s="74"/>
      <c r="M33" s="106"/>
      <c r="N33" s="33"/>
    </row>
    <row r="34" spans="1:14" x14ac:dyDescent="0.25">
      <c r="A34" s="33"/>
      <c r="B34" s="106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106"/>
      <c r="N34" s="33"/>
    </row>
    <row r="35" spans="1:14" x14ac:dyDescent="0.25">
      <c r="A35" s="33"/>
      <c r="B35" s="106"/>
      <c r="C35" s="70"/>
      <c r="D35" s="71" t="s">
        <v>20</v>
      </c>
      <c r="E35" s="71"/>
      <c r="F35" s="71"/>
      <c r="G35" s="71"/>
      <c r="H35" s="71"/>
      <c r="I35" s="71" t="s">
        <v>15</v>
      </c>
      <c r="J35" s="71"/>
      <c r="K35" s="71" t="s">
        <v>21</v>
      </c>
      <c r="L35" s="72"/>
      <c r="M35" s="106"/>
      <c r="N35" s="33"/>
    </row>
    <row r="36" spans="1:14" x14ac:dyDescent="0.25">
      <c r="A36" s="33"/>
      <c r="B36" s="106"/>
      <c r="C36" s="76"/>
      <c r="D36" s="77" t="s">
        <v>138</v>
      </c>
      <c r="E36" s="77"/>
      <c r="F36" s="77"/>
      <c r="G36" s="77"/>
      <c r="H36" s="77"/>
      <c r="I36" s="77" t="s">
        <v>15</v>
      </c>
      <c r="J36" s="77"/>
      <c r="K36" s="77" t="s">
        <v>22</v>
      </c>
      <c r="L36" s="78"/>
      <c r="M36" s="106"/>
      <c r="N36" s="33"/>
    </row>
    <row r="37" spans="1:14" x14ac:dyDescent="0.25">
      <c r="A37" s="33"/>
      <c r="B37" s="106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6"/>
      <c r="N37" s="33"/>
    </row>
    <row r="38" spans="1:14" x14ac:dyDescent="0.25">
      <c r="A38" s="33"/>
      <c r="B38" s="106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06"/>
      <c r="N38" s="33"/>
    </row>
    <row r="39" spans="1:14" ht="18" x14ac:dyDescent="0.25">
      <c r="A39" s="33"/>
      <c r="B39" s="106"/>
      <c r="C39" s="74"/>
      <c r="D39" s="74"/>
      <c r="E39" s="74"/>
      <c r="F39" s="74"/>
      <c r="G39" s="81" t="s">
        <v>23</v>
      </c>
      <c r="H39" s="74"/>
      <c r="I39" s="74"/>
      <c r="J39" s="74"/>
      <c r="K39" s="74"/>
      <c r="L39" s="74"/>
      <c r="M39" s="106"/>
      <c r="N39" s="33"/>
    </row>
    <row r="40" spans="1:14" x14ac:dyDescent="0.25">
      <c r="A40" s="33"/>
      <c r="B40" s="10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06"/>
      <c r="N40" s="33"/>
    </row>
    <row r="41" spans="1:14" x14ac:dyDescent="0.25">
      <c r="A41" s="33"/>
      <c r="B41" s="106"/>
      <c r="C41" s="70"/>
      <c r="D41" s="71" t="s">
        <v>137</v>
      </c>
      <c r="E41" s="71"/>
      <c r="F41" s="71"/>
      <c r="G41" s="71"/>
      <c r="H41" s="71"/>
      <c r="I41" s="71" t="s">
        <v>14</v>
      </c>
      <c r="J41" s="71"/>
      <c r="K41" s="71" t="s">
        <v>24</v>
      </c>
      <c r="L41" s="72"/>
      <c r="M41" s="106"/>
      <c r="N41" s="33"/>
    </row>
    <row r="42" spans="1:14" x14ac:dyDescent="0.25">
      <c r="A42" s="33"/>
      <c r="B42" s="106"/>
      <c r="C42" s="76"/>
      <c r="D42" s="77"/>
      <c r="E42" s="77"/>
      <c r="F42" s="77"/>
      <c r="G42" s="77"/>
      <c r="H42" s="77"/>
      <c r="I42" s="77"/>
      <c r="J42" s="77"/>
      <c r="K42" s="77" t="s">
        <v>15</v>
      </c>
      <c r="L42" s="78"/>
      <c r="M42" s="106"/>
      <c r="N42" s="33"/>
    </row>
    <row r="43" spans="1:14" x14ac:dyDescent="0.25">
      <c r="A43" s="33"/>
      <c r="B43" s="10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106"/>
      <c r="N43" s="33"/>
    </row>
    <row r="44" spans="1:14" x14ac:dyDescent="0.25">
      <c r="A44" s="33"/>
      <c r="B44" s="106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106"/>
      <c r="N44" s="33"/>
    </row>
    <row r="45" spans="1:14" x14ac:dyDescent="0.25">
      <c r="A45" s="33"/>
      <c r="B45" s="10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106"/>
      <c r="N45" s="33"/>
    </row>
    <row r="46" spans="1:14" x14ac:dyDescent="0.25">
      <c r="A46" s="33"/>
      <c r="B46" s="106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106"/>
      <c r="N46" s="33"/>
    </row>
    <row r="47" spans="1:14" x14ac:dyDescent="0.25">
      <c r="A47" s="33"/>
      <c r="B47" s="106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106"/>
      <c r="N47" s="33"/>
    </row>
    <row r="48" spans="1:14" x14ac:dyDescent="0.25">
      <c r="A48" s="33"/>
      <c r="B48" s="106"/>
      <c r="C48" s="74"/>
      <c r="D48" s="74"/>
      <c r="E48" s="221" t="s">
        <v>25</v>
      </c>
      <c r="F48" s="221"/>
      <c r="G48" s="221"/>
      <c r="H48" s="79"/>
      <c r="I48" s="74"/>
      <c r="J48" s="74"/>
      <c r="K48" s="74"/>
      <c r="L48" s="74"/>
      <c r="M48" s="106"/>
      <c r="N48" s="33"/>
    </row>
    <row r="49" spans="1:15" x14ac:dyDescent="0.25">
      <c r="A49" s="33"/>
      <c r="B49" s="106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106"/>
      <c r="N49" s="33"/>
    </row>
    <row r="50" spans="1:15" x14ac:dyDescent="0.25">
      <c r="A50" s="33"/>
      <c r="B50" s="106"/>
      <c r="C50" s="74"/>
      <c r="D50" s="74"/>
      <c r="E50" s="221" t="s">
        <v>26</v>
      </c>
      <c r="F50" s="221"/>
      <c r="G50" s="221"/>
      <c r="H50" s="74"/>
      <c r="I50" s="74"/>
      <c r="J50" s="74"/>
      <c r="K50" s="74"/>
      <c r="L50" s="74"/>
      <c r="M50" s="106"/>
      <c r="N50" s="33"/>
    </row>
    <row r="51" spans="1:15" x14ac:dyDescent="0.25">
      <c r="A51" s="33"/>
      <c r="B51" s="106"/>
      <c r="C51" s="74"/>
      <c r="D51" s="74"/>
      <c r="E51" s="222" t="s">
        <v>139</v>
      </c>
      <c r="F51" s="222"/>
      <c r="G51" s="222"/>
      <c r="H51" s="79"/>
      <c r="I51" s="74"/>
      <c r="J51" s="74"/>
      <c r="K51" s="74"/>
      <c r="L51" s="74"/>
      <c r="M51" s="106"/>
      <c r="N51" s="33"/>
    </row>
    <row r="52" spans="1:15" x14ac:dyDescent="0.25">
      <c r="A52" s="33"/>
      <c r="B52" s="106"/>
      <c r="C52" s="74"/>
      <c r="D52" s="74"/>
      <c r="E52" s="222" t="s">
        <v>140</v>
      </c>
      <c r="F52" s="222"/>
      <c r="G52" s="222"/>
      <c r="H52" s="79"/>
      <c r="I52" s="74"/>
      <c r="J52" s="74"/>
      <c r="K52" s="74"/>
      <c r="L52" s="74"/>
      <c r="M52" s="106"/>
      <c r="N52" s="33"/>
    </row>
    <row r="53" spans="1:15" x14ac:dyDescent="0.25">
      <c r="A53" s="33"/>
      <c r="B53" s="10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106"/>
      <c r="N53" s="33"/>
    </row>
    <row r="54" spans="1:15" x14ac:dyDescent="0.25">
      <c r="A54" s="33"/>
      <c r="B54" s="106"/>
      <c r="C54" s="74"/>
      <c r="D54" s="74"/>
      <c r="E54" s="74" t="s">
        <v>141</v>
      </c>
      <c r="F54" s="6"/>
      <c r="G54" s="74"/>
      <c r="H54" s="74"/>
      <c r="I54" s="74"/>
      <c r="J54" s="74"/>
      <c r="K54" s="74"/>
      <c r="L54" s="74"/>
      <c r="M54" s="106"/>
      <c r="N54" s="33"/>
    </row>
    <row r="55" spans="1:15" x14ac:dyDescent="0.25">
      <c r="A55" s="33"/>
      <c r="B55" s="106"/>
      <c r="C55" s="74"/>
      <c r="D55" s="74"/>
      <c r="E55" s="74"/>
      <c r="F55" s="74"/>
      <c r="G55" s="82" t="s">
        <v>27</v>
      </c>
      <c r="H55" s="74"/>
      <c r="I55" s="74"/>
      <c r="J55" s="74"/>
      <c r="K55" s="74"/>
      <c r="L55" s="74"/>
      <c r="M55" s="106"/>
      <c r="N55" s="33"/>
    </row>
    <row r="56" spans="1:15" x14ac:dyDescent="0.25">
      <c r="A56" s="33"/>
      <c r="B56" s="106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106"/>
      <c r="N56" s="33"/>
    </row>
    <row r="57" spans="1:15" x14ac:dyDescent="0.25">
      <c r="A57" s="33"/>
      <c r="B57" s="106"/>
      <c r="C57" s="74"/>
      <c r="D57" s="74"/>
      <c r="E57" s="221" t="s">
        <v>44</v>
      </c>
      <c r="F57" s="221"/>
      <c r="G57" s="223"/>
      <c r="H57" s="14">
        <f>IFERROR((H51-H52)/H51*100,0)</f>
        <v>0</v>
      </c>
      <c r="I57" s="74"/>
      <c r="J57" s="74"/>
      <c r="K57" s="74"/>
      <c r="L57" s="74"/>
      <c r="M57" s="106"/>
      <c r="N57" s="33"/>
    </row>
    <row r="58" spans="1:15" x14ac:dyDescent="0.25">
      <c r="A58" s="33"/>
      <c r="B58" s="106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106"/>
      <c r="N58" s="33"/>
    </row>
    <row r="59" spans="1:15" x14ac:dyDescent="0.25">
      <c r="A59" s="33"/>
      <c r="B59" s="106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106"/>
      <c r="N59" s="33"/>
    </row>
    <row r="60" spans="1:15" x14ac:dyDescent="0.25">
      <c r="B60" s="33"/>
      <c r="C60" s="6"/>
      <c r="D60" s="6"/>
      <c r="E60" s="6"/>
      <c r="F60" s="6"/>
      <c r="G60" s="6"/>
      <c r="H60" s="6"/>
      <c r="I60" s="6"/>
      <c r="J60" s="6"/>
      <c r="K60" s="6"/>
      <c r="L60" s="6"/>
      <c r="M60" s="33"/>
      <c r="N60" s="33"/>
      <c r="O60" s="33"/>
    </row>
  </sheetData>
  <mergeCells count="5">
    <mergeCell ref="E48:G48"/>
    <mergeCell ref="E50:G50"/>
    <mergeCell ref="E51:G51"/>
    <mergeCell ref="E52:G52"/>
    <mergeCell ref="E57:G5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showZeros="0" view="pageBreakPreview" zoomScale="85" zoomScaleNormal="100" zoomScaleSheetLayoutView="85" workbookViewId="0">
      <selection activeCell="G12" sqref="G12"/>
    </sheetView>
  </sheetViews>
  <sheetFormatPr baseColWidth="10" defaultRowHeight="15" x14ac:dyDescent="0.25"/>
  <cols>
    <col min="1" max="1" width="3.42578125" customWidth="1"/>
    <col min="2" max="2" width="19.28515625" customWidth="1"/>
    <col min="3" max="3" width="10.140625" customWidth="1"/>
    <col min="5" max="5" width="12.42578125" customWidth="1"/>
    <col min="6" max="6" width="10.5703125" customWidth="1"/>
    <col min="8" max="8" width="11.42578125" customWidth="1"/>
    <col min="9" max="9" width="16.7109375" customWidth="1"/>
    <col min="10" max="10" width="16" customWidth="1"/>
  </cols>
  <sheetData>
    <row r="2" spans="2:15" s="1" customFormat="1" ht="30" customHeight="1" x14ac:dyDescent="0.25">
      <c r="B2" s="91"/>
      <c r="C2" s="91"/>
      <c r="D2" s="159" t="s">
        <v>144</v>
      </c>
      <c r="E2" s="91"/>
      <c r="F2" s="91"/>
      <c r="G2" s="91"/>
      <c r="H2" s="91"/>
      <c r="I2" s="91"/>
      <c r="J2" s="91"/>
      <c r="K2" s="91"/>
      <c r="L2" s="91"/>
      <c r="M2" s="40"/>
      <c r="N2" s="40"/>
      <c r="O2" s="40"/>
    </row>
    <row r="3" spans="2:15" s="1" customFormat="1" ht="15" customHeight="1" x14ac:dyDescent="0.25">
      <c r="B3" s="91"/>
      <c r="C3" s="91"/>
      <c r="D3" s="169" t="s">
        <v>149</v>
      </c>
      <c r="E3" s="170" t="s">
        <v>150</v>
      </c>
      <c r="F3" s="91"/>
      <c r="G3" s="91"/>
      <c r="H3" s="91"/>
      <c r="I3" s="91"/>
      <c r="J3" s="91"/>
      <c r="K3" s="91"/>
      <c r="L3" s="91"/>
      <c r="M3" s="40"/>
      <c r="N3" s="40"/>
      <c r="O3" s="40"/>
    </row>
    <row r="4" spans="2:15" ht="15" customHeight="1" x14ac:dyDescent="0.3">
      <c r="B4" s="47"/>
      <c r="C4" s="47"/>
      <c r="D4" s="47"/>
      <c r="E4" s="147"/>
      <c r="F4" s="47"/>
      <c r="G4" s="47"/>
      <c r="H4" s="47"/>
      <c r="I4" s="47"/>
      <c r="J4" s="47"/>
      <c r="K4" s="47"/>
      <c r="L4" s="47"/>
      <c r="M4" s="107"/>
      <c r="N4" s="107"/>
      <c r="O4" s="107"/>
    </row>
    <row r="5" spans="2:15" ht="15" customHeight="1" x14ac:dyDescent="0.3">
      <c r="B5" s="47"/>
      <c r="C5" s="47"/>
      <c r="D5" s="47"/>
      <c r="E5" s="147"/>
      <c r="F5" s="47"/>
      <c r="G5" s="47"/>
      <c r="H5" s="47"/>
      <c r="I5" s="47"/>
      <c r="J5" s="47"/>
      <c r="K5" s="47"/>
      <c r="L5" s="47"/>
      <c r="M5" s="107"/>
      <c r="N5" s="107"/>
      <c r="O5" s="107"/>
    </row>
    <row r="6" spans="2:15" ht="24.95" customHeight="1" x14ac:dyDescent="0.25">
      <c r="B6" s="120" t="s">
        <v>71</v>
      </c>
      <c r="C6" s="92"/>
      <c r="D6" s="118"/>
      <c r="E6" s="118"/>
      <c r="F6" s="118"/>
      <c r="G6" s="120" t="s">
        <v>70</v>
      </c>
      <c r="H6" s="118"/>
      <c r="I6" s="119"/>
      <c r="J6" s="47"/>
      <c r="K6" s="47"/>
      <c r="L6" s="47"/>
      <c r="M6" s="107"/>
      <c r="N6" s="107"/>
      <c r="O6" s="107"/>
    </row>
    <row r="7" spans="2:15" ht="24.95" customHeight="1" x14ac:dyDescent="0.25">
      <c r="B7" s="120" t="s">
        <v>74</v>
      </c>
      <c r="C7" s="92"/>
      <c r="D7" s="118"/>
      <c r="E7" s="118"/>
      <c r="F7" s="118"/>
      <c r="G7" s="120" t="s">
        <v>72</v>
      </c>
      <c r="H7" s="118"/>
      <c r="I7" s="119"/>
      <c r="J7" s="47"/>
      <c r="K7" s="47"/>
      <c r="L7" s="47"/>
      <c r="M7" s="107"/>
      <c r="N7" s="107"/>
      <c r="O7" s="107"/>
    </row>
    <row r="8" spans="2:15" ht="24.95" customHeight="1" x14ac:dyDescent="0.25">
      <c r="B8" s="120" t="s">
        <v>75</v>
      </c>
      <c r="C8" s="92"/>
      <c r="D8" s="118"/>
      <c r="E8" s="118"/>
      <c r="F8" s="118"/>
      <c r="G8" s="120" t="s">
        <v>73</v>
      </c>
      <c r="H8" s="118"/>
      <c r="I8" s="119"/>
      <c r="J8" s="47"/>
      <c r="K8" s="47"/>
      <c r="L8" s="47"/>
      <c r="M8" s="107"/>
      <c r="N8" s="107"/>
      <c r="O8" s="107"/>
    </row>
    <row r="9" spans="2:15" ht="24.95" customHeight="1" x14ac:dyDescent="0.25">
      <c r="B9" s="120" t="s">
        <v>52</v>
      </c>
      <c r="C9" s="92"/>
      <c r="D9" s="118"/>
      <c r="E9" s="118"/>
      <c r="F9" s="118"/>
      <c r="G9" s="120" t="s">
        <v>53</v>
      </c>
      <c r="H9" s="118"/>
      <c r="I9" s="119"/>
      <c r="J9" s="47"/>
      <c r="K9" s="47"/>
      <c r="L9" s="47"/>
      <c r="M9" s="107"/>
      <c r="N9" s="107"/>
      <c r="O9" s="107"/>
    </row>
    <row r="10" spans="2:15" ht="24.95" customHeight="1" x14ac:dyDescent="0.25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107"/>
      <c r="N10" s="107"/>
      <c r="O10" s="107"/>
    </row>
    <row r="11" spans="2:15" ht="24.95" customHeight="1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07"/>
      <c r="N11" s="107"/>
      <c r="O11" s="107"/>
    </row>
    <row r="12" spans="2:15" x14ac:dyDescent="0.2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07"/>
      <c r="N12" s="107"/>
      <c r="O12" s="107"/>
    </row>
    <row r="13" spans="2:15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107"/>
      <c r="N13" s="107"/>
      <c r="O13" s="107"/>
    </row>
    <row r="14" spans="2:15" x14ac:dyDescent="0.2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107"/>
      <c r="N14" s="107"/>
      <c r="O14" s="107"/>
    </row>
    <row r="15" spans="2:15" x14ac:dyDescent="0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107"/>
      <c r="N15" s="107"/>
      <c r="O15" s="107"/>
    </row>
    <row r="16" spans="2:15" x14ac:dyDescent="0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07"/>
      <c r="N16" s="107"/>
      <c r="O16" s="107"/>
    </row>
    <row r="17" spans="2:15" x14ac:dyDescent="0.2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107"/>
      <c r="N17" s="107"/>
      <c r="O17" s="107"/>
    </row>
    <row r="18" spans="2:15" s="1" customFormat="1" ht="31.5" x14ac:dyDescent="0.25">
      <c r="B18" s="91"/>
      <c r="C18" s="91"/>
      <c r="D18" s="141" t="s">
        <v>145</v>
      </c>
      <c r="E18" s="141" t="s">
        <v>146</v>
      </c>
      <c r="F18" s="17" t="s">
        <v>147</v>
      </c>
      <c r="G18" s="142" t="s">
        <v>30</v>
      </c>
      <c r="H18" s="224" t="s">
        <v>51</v>
      </c>
      <c r="I18" s="225"/>
      <c r="J18" s="225"/>
      <c r="K18" s="225"/>
      <c r="L18" s="226"/>
      <c r="M18" s="40"/>
      <c r="N18" s="40"/>
      <c r="O18" s="40"/>
    </row>
    <row r="19" spans="2:15" s="5" customFormat="1" ht="24.95" customHeight="1" x14ac:dyDescent="0.25">
      <c r="B19" s="94"/>
      <c r="C19" s="94"/>
      <c r="D19" s="143"/>
      <c r="E19" s="143"/>
      <c r="F19" s="144">
        <f>+(E19-D19)</f>
        <v>0</v>
      </c>
      <c r="G19" s="145">
        <f>IF(D19=0,0,(F19/D19*100))</f>
        <v>0</v>
      </c>
      <c r="H19" s="148"/>
      <c r="I19" s="149"/>
      <c r="J19" s="149"/>
      <c r="K19" s="149"/>
      <c r="L19" s="150"/>
      <c r="M19" s="172"/>
      <c r="N19" s="172"/>
      <c r="O19" s="172"/>
    </row>
    <row r="20" spans="2:15" ht="24.95" customHeight="1" x14ac:dyDescent="0.25">
      <c r="B20" s="47"/>
      <c r="C20" s="47"/>
      <c r="D20" s="143"/>
      <c r="E20" s="143"/>
      <c r="F20" s="144">
        <f>+(E20-D20)</f>
        <v>0</v>
      </c>
      <c r="G20" s="145">
        <f>IF(D20=0,0,(F20/D20*100))</f>
        <v>0</v>
      </c>
      <c r="H20" s="148"/>
      <c r="I20" s="149"/>
      <c r="J20" s="149"/>
      <c r="K20" s="149"/>
      <c r="L20" s="150"/>
      <c r="M20" s="107"/>
      <c r="N20" s="107"/>
      <c r="O20" s="107"/>
    </row>
    <row r="21" spans="2:15" ht="24.95" customHeight="1" x14ac:dyDescent="0.25">
      <c r="B21" s="47"/>
      <c r="C21" s="47"/>
      <c r="D21" s="143"/>
      <c r="E21" s="143"/>
      <c r="F21" s="144">
        <f>+(E21-D21)</f>
        <v>0</v>
      </c>
      <c r="G21" s="145">
        <f>IF(D21=0,0,(F21/D21*100))</f>
        <v>0</v>
      </c>
      <c r="H21" s="148"/>
      <c r="I21" s="149"/>
      <c r="J21" s="149"/>
      <c r="K21" s="149"/>
      <c r="L21" s="150"/>
      <c r="M21" s="107"/>
      <c r="N21" s="107"/>
      <c r="O21" s="107"/>
    </row>
    <row r="22" spans="2:15" ht="24.95" customHeight="1" x14ac:dyDescent="0.25">
      <c r="B22" s="47"/>
      <c r="C22" s="47"/>
      <c r="D22" s="143"/>
      <c r="E22" s="143"/>
      <c r="F22" s="144">
        <f>+(E22-D22)</f>
        <v>0</v>
      </c>
      <c r="G22" s="145">
        <f>IF(D22=0,0,(F22/D22*100))</f>
        <v>0</v>
      </c>
      <c r="H22" s="148"/>
      <c r="I22" s="149"/>
      <c r="J22" s="149"/>
      <c r="K22" s="149"/>
      <c r="L22" s="150"/>
      <c r="M22" s="107"/>
      <c r="N22" s="107"/>
      <c r="O22" s="107"/>
    </row>
    <row r="23" spans="2:15" x14ac:dyDescent="0.25">
      <c r="M23" s="107"/>
      <c r="N23" s="107"/>
      <c r="O23" s="107"/>
    </row>
  </sheetData>
  <mergeCells count="1">
    <mergeCell ref="H18:L1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M48"/>
  <sheetViews>
    <sheetView showZeros="0" view="pageBreakPreview" zoomScale="70" zoomScaleNormal="100" zoomScaleSheetLayoutView="70" workbookViewId="0">
      <selection activeCell="R20" sqref="R20"/>
    </sheetView>
  </sheetViews>
  <sheetFormatPr baseColWidth="10" defaultRowHeight="15" x14ac:dyDescent="0.25"/>
  <cols>
    <col min="1" max="1" width="4.42578125" customWidth="1"/>
    <col min="2" max="2" width="18.140625" style="2" customWidth="1"/>
    <col min="3" max="13" width="11.7109375" style="2" customWidth="1"/>
  </cols>
  <sheetData>
    <row r="2" spans="2:13" s="1" customFormat="1" ht="35.1" customHeight="1" x14ac:dyDescent="0.25">
      <c r="B2" s="117"/>
      <c r="C2" s="117"/>
      <c r="D2" s="105" t="s">
        <v>132</v>
      </c>
      <c r="E2" s="117"/>
      <c r="F2" s="117"/>
      <c r="G2" s="117"/>
      <c r="H2" s="164"/>
      <c r="I2" s="164"/>
      <c r="J2" s="117"/>
      <c r="K2" s="117"/>
      <c r="L2" s="117"/>
      <c r="M2" s="117"/>
    </row>
    <row r="3" spans="2:13" ht="15.75" x14ac:dyDescent="0.25">
      <c r="B3" s="90"/>
      <c r="C3" s="90"/>
      <c r="D3" s="109" t="s">
        <v>149</v>
      </c>
      <c r="E3" s="162" t="s">
        <v>150</v>
      </c>
      <c r="F3" s="96"/>
      <c r="G3" s="46"/>
      <c r="H3" s="90"/>
      <c r="I3" s="90"/>
      <c r="J3" s="90"/>
      <c r="K3" s="90"/>
      <c r="L3" s="90"/>
      <c r="M3" s="90"/>
    </row>
    <row r="4" spans="2:13" ht="15.75" x14ac:dyDescent="0.2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5.75" x14ac:dyDescent="0.2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2:13" x14ac:dyDescent="0.2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2:13" s="3" customFormat="1" ht="35.1" customHeight="1" x14ac:dyDescent="0.2">
      <c r="B7" s="83" t="s">
        <v>71</v>
      </c>
      <c r="C7" s="84"/>
      <c r="D7" s="84"/>
      <c r="E7" s="84"/>
      <c r="F7" s="85"/>
      <c r="G7" s="85"/>
      <c r="H7" s="86"/>
      <c r="I7" s="92" t="s">
        <v>70</v>
      </c>
      <c r="J7" s="84"/>
      <c r="K7" s="85"/>
      <c r="L7" s="85"/>
      <c r="M7" s="85"/>
    </row>
    <row r="8" spans="2:13" s="3" customFormat="1" ht="35.1" customHeight="1" x14ac:dyDescent="0.2">
      <c r="B8" s="83" t="s">
        <v>74</v>
      </c>
      <c r="C8" s="84"/>
      <c r="D8" s="84"/>
      <c r="E8" s="84"/>
      <c r="F8" s="85"/>
      <c r="G8" s="85"/>
      <c r="H8" s="86"/>
      <c r="I8" s="92" t="s">
        <v>72</v>
      </c>
      <c r="J8" s="84"/>
      <c r="K8" s="85"/>
      <c r="L8" s="85"/>
      <c r="M8" s="85"/>
    </row>
    <row r="9" spans="2:13" s="3" customFormat="1" ht="35.1" customHeight="1" x14ac:dyDescent="0.2">
      <c r="B9" s="83" t="s">
        <v>75</v>
      </c>
      <c r="C9" s="84"/>
      <c r="D9" s="84"/>
      <c r="E9" s="84"/>
      <c r="F9" s="85"/>
      <c r="G9" s="85"/>
      <c r="H9" s="86"/>
      <c r="I9" s="92" t="s">
        <v>73</v>
      </c>
      <c r="J9" s="84"/>
      <c r="K9" s="85"/>
      <c r="L9" s="85"/>
      <c r="M9" s="85"/>
    </row>
    <row r="10" spans="2:13" s="3" customFormat="1" ht="35.1" customHeight="1" x14ac:dyDescent="0.2">
      <c r="B10" s="83" t="s">
        <v>52</v>
      </c>
      <c r="C10" s="84"/>
      <c r="D10" s="84"/>
      <c r="E10" s="84"/>
      <c r="F10" s="85"/>
      <c r="G10" s="85"/>
      <c r="H10" s="86"/>
      <c r="I10" s="92" t="s">
        <v>53</v>
      </c>
      <c r="J10" s="84"/>
      <c r="K10" s="85"/>
      <c r="L10" s="85"/>
      <c r="M10" s="85"/>
    </row>
    <row r="11" spans="2:13" ht="15.75" x14ac:dyDescent="0.25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2:13" ht="15.75" x14ac:dyDescent="0.25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2:13" ht="15.75" x14ac:dyDescent="0.25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2:13" ht="15.75" x14ac:dyDescent="0.25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2:13" ht="15.75" x14ac:dyDescent="0.25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2:13" ht="15.75" x14ac:dyDescent="0.2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2:13" ht="15.75" x14ac:dyDescent="0.2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2:13" ht="15.75" x14ac:dyDescent="0.2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2:13" s="1" customFormat="1" ht="18" x14ac:dyDescent="0.25">
      <c r="B19" s="166" t="s">
        <v>28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2:13" s="1" customFormat="1" ht="30" customHeight="1" x14ac:dyDescent="0.25">
      <c r="B20" s="245" t="s">
        <v>29</v>
      </c>
      <c r="C20" s="231" t="s">
        <v>130</v>
      </c>
      <c r="D20" s="232"/>
      <c r="E20" s="233" t="s">
        <v>121</v>
      </c>
      <c r="F20" s="234"/>
      <c r="G20" s="234"/>
      <c r="H20" s="235"/>
      <c r="I20" s="233" t="s">
        <v>122</v>
      </c>
      <c r="J20" s="235"/>
      <c r="K20" s="231" t="s">
        <v>31</v>
      </c>
      <c r="L20" s="232"/>
      <c r="M20" s="244" t="s">
        <v>45</v>
      </c>
    </row>
    <row r="21" spans="2:13" s="1" customFormat="1" ht="45" customHeight="1" x14ac:dyDescent="0.25">
      <c r="B21" s="245"/>
      <c r="C21" s="54" t="s">
        <v>109</v>
      </c>
      <c r="D21" s="55" t="s">
        <v>120</v>
      </c>
      <c r="E21" s="54" t="s">
        <v>110</v>
      </c>
      <c r="F21" s="56" t="s">
        <v>111</v>
      </c>
      <c r="G21" s="56" t="s">
        <v>118</v>
      </c>
      <c r="H21" s="55" t="s">
        <v>106</v>
      </c>
      <c r="I21" s="54" t="s">
        <v>129</v>
      </c>
      <c r="J21" s="55" t="s">
        <v>128</v>
      </c>
      <c r="K21" s="57" t="s">
        <v>32</v>
      </c>
      <c r="L21" s="58" t="s">
        <v>30</v>
      </c>
      <c r="M21" s="244"/>
    </row>
    <row r="22" spans="2:13" s="1" customFormat="1" ht="15" customHeight="1" x14ac:dyDescent="0.25">
      <c r="B22" s="242" t="s">
        <v>105</v>
      </c>
      <c r="C22" s="246"/>
      <c r="D22" s="242"/>
      <c r="E22" s="59" t="s">
        <v>112</v>
      </c>
      <c r="F22" s="59" t="s">
        <v>113</v>
      </c>
      <c r="G22" s="51">
        <v>3000</v>
      </c>
      <c r="H22" s="240">
        <f>+G22+G23</f>
        <v>5000</v>
      </c>
      <c r="I22" s="240" t="s">
        <v>123</v>
      </c>
      <c r="J22" s="242"/>
      <c r="K22" s="238">
        <f>IF((J22-D22)=0,0,(J22-D22))</f>
        <v>0</v>
      </c>
      <c r="L22" s="238">
        <f>IFERROR(IF(D22=0,0,K22/D22*100),0)</f>
        <v>0</v>
      </c>
      <c r="M22" s="229">
        <f>IFERROR((L22*C22/100),0)</f>
        <v>0</v>
      </c>
    </row>
    <row r="23" spans="2:13" s="1" customFormat="1" ht="15" customHeight="1" x14ac:dyDescent="0.25">
      <c r="B23" s="243"/>
      <c r="C23" s="247"/>
      <c r="D23" s="243"/>
      <c r="E23" s="60" t="s">
        <v>113</v>
      </c>
      <c r="F23" s="61" t="s">
        <v>114</v>
      </c>
      <c r="G23" s="52">
        <v>2000</v>
      </c>
      <c r="H23" s="241"/>
      <c r="I23" s="241"/>
      <c r="J23" s="243"/>
      <c r="K23" s="239"/>
      <c r="L23" s="239"/>
      <c r="M23" s="230"/>
    </row>
    <row r="24" spans="2:13" s="1" customFormat="1" ht="15" customHeight="1" x14ac:dyDescent="0.25">
      <c r="B24" s="242" t="s">
        <v>107</v>
      </c>
      <c r="C24" s="246"/>
      <c r="D24" s="242"/>
      <c r="E24" s="59" t="s">
        <v>114</v>
      </c>
      <c r="F24" s="59" t="s">
        <v>116</v>
      </c>
      <c r="G24" s="51">
        <v>1000</v>
      </c>
      <c r="H24" s="240">
        <f>+G24+G25</f>
        <v>1500</v>
      </c>
      <c r="I24" s="240" t="s">
        <v>124</v>
      </c>
      <c r="J24" s="242"/>
      <c r="K24" s="238">
        <f t="shared" ref="K24" si="0">IF((J24-D24)=0,0,(J24-D24))</f>
        <v>0</v>
      </c>
      <c r="L24" s="238">
        <f>IFERROR(IF(D24=0,0,K24/D24*100),0)</f>
        <v>0</v>
      </c>
      <c r="M24" s="229">
        <f>IFERROR((L24*C24/100),0)</f>
        <v>0</v>
      </c>
    </row>
    <row r="25" spans="2:13" s="1" customFormat="1" ht="15" customHeight="1" x14ac:dyDescent="0.25">
      <c r="B25" s="243"/>
      <c r="C25" s="247"/>
      <c r="D25" s="243"/>
      <c r="E25" s="60" t="s">
        <v>116</v>
      </c>
      <c r="F25" s="61" t="s">
        <v>115</v>
      </c>
      <c r="G25" s="52">
        <v>500</v>
      </c>
      <c r="H25" s="241"/>
      <c r="I25" s="241"/>
      <c r="J25" s="243"/>
      <c r="K25" s="239"/>
      <c r="L25" s="239"/>
      <c r="M25" s="230"/>
    </row>
    <row r="26" spans="2:13" s="1" customFormat="1" ht="15" customHeight="1" x14ac:dyDescent="0.25">
      <c r="B26" s="242" t="s">
        <v>108</v>
      </c>
      <c r="C26" s="246"/>
      <c r="D26" s="242"/>
      <c r="E26" s="59" t="s">
        <v>115</v>
      </c>
      <c r="F26" s="59" t="s">
        <v>119</v>
      </c>
      <c r="G26" s="51">
        <v>670</v>
      </c>
      <c r="H26" s="240">
        <f>+G26+G27</f>
        <v>1000</v>
      </c>
      <c r="I26" s="240" t="s">
        <v>125</v>
      </c>
      <c r="J26" s="242"/>
      <c r="K26" s="238">
        <f t="shared" ref="K26" si="1">IF((J26-D26)=0,0,(J26-D26))</f>
        <v>0</v>
      </c>
      <c r="L26" s="238">
        <f>IFERROR(IF(D26=0,0,K26/D26*100),0)</f>
        <v>0</v>
      </c>
      <c r="M26" s="229">
        <f>IFERROR((L26*C26/100),0)</f>
        <v>0</v>
      </c>
    </row>
    <row r="27" spans="2:13" s="1" customFormat="1" ht="15" customHeight="1" x14ac:dyDescent="0.25">
      <c r="B27" s="243"/>
      <c r="C27" s="247"/>
      <c r="D27" s="243"/>
      <c r="E27" s="60" t="s">
        <v>119</v>
      </c>
      <c r="F27" s="61" t="s">
        <v>117</v>
      </c>
      <c r="G27" s="52">
        <v>330</v>
      </c>
      <c r="H27" s="241"/>
      <c r="I27" s="241"/>
      <c r="J27" s="243"/>
      <c r="K27" s="239"/>
      <c r="L27" s="239"/>
      <c r="M27" s="230"/>
    </row>
    <row r="28" spans="2:13" s="1" customFormat="1" ht="30" customHeight="1" thickBot="1" x14ac:dyDescent="0.3">
      <c r="B28" s="36" t="s">
        <v>35</v>
      </c>
      <c r="C28" s="11"/>
      <c r="D28" s="36"/>
      <c r="E28" s="13" t="s">
        <v>117</v>
      </c>
      <c r="F28" s="13" t="s">
        <v>127</v>
      </c>
      <c r="G28" s="53">
        <v>300</v>
      </c>
      <c r="H28" s="53">
        <v>300</v>
      </c>
      <c r="I28" s="53" t="s">
        <v>126</v>
      </c>
      <c r="J28" s="36"/>
      <c r="K28" s="45">
        <f>IF((J28-D28)=0,0,(J28-D28))</f>
        <v>0</v>
      </c>
      <c r="L28" s="50">
        <f>IFERROR(IF(D28=0,0,K28/D28*100),0)</f>
        <v>0</v>
      </c>
      <c r="M28" s="59">
        <f>IFERROR((L28*C28/100),0)</f>
        <v>0</v>
      </c>
    </row>
    <row r="29" spans="2:13" s="1" customFormat="1" ht="39.950000000000003" customHeight="1" thickBot="1" x14ac:dyDescent="0.3">
      <c r="B29" s="93"/>
      <c r="C29" s="93"/>
      <c r="D29" s="94"/>
      <c r="E29" s="94"/>
      <c r="F29" s="95"/>
      <c r="G29" s="93"/>
      <c r="H29" s="93"/>
      <c r="I29" s="93"/>
      <c r="J29" s="93"/>
      <c r="K29" s="236" t="s">
        <v>131</v>
      </c>
      <c r="L29" s="237"/>
      <c r="M29" s="62">
        <f>IF(SUM(M22:M28)=0,0,SUM(M22:M28))</f>
        <v>0</v>
      </c>
    </row>
    <row r="30" spans="2:13" s="1" customFormat="1" ht="39.950000000000003" customHeight="1" x14ac:dyDescent="0.25">
      <c r="B30" s="93"/>
      <c r="C30" s="93"/>
      <c r="D30" s="94"/>
      <c r="E30" s="94"/>
      <c r="F30" s="95"/>
      <c r="G30" s="93"/>
      <c r="H30" s="93"/>
      <c r="I30" s="93"/>
      <c r="J30" s="93"/>
      <c r="K30" s="165"/>
      <c r="L30" s="165"/>
      <c r="M30" s="168"/>
    </row>
    <row r="31" spans="2:13" s="1" customFormat="1" ht="39.950000000000003" customHeight="1" x14ac:dyDescent="0.25">
      <c r="B31" s="93"/>
      <c r="C31" s="93"/>
      <c r="D31" s="94"/>
      <c r="E31" s="94"/>
      <c r="F31" s="95"/>
      <c r="G31" s="93"/>
      <c r="H31" s="93"/>
      <c r="I31" s="93"/>
      <c r="J31" s="93"/>
      <c r="K31" s="165"/>
      <c r="L31" s="165"/>
      <c r="M31" s="168"/>
    </row>
    <row r="32" spans="2:13" s="1" customFormat="1" ht="39.950000000000003" customHeight="1" x14ac:dyDescent="0.25">
      <c r="B32" s="93"/>
      <c r="C32" s="93"/>
      <c r="D32" s="94"/>
      <c r="E32" s="94"/>
      <c r="F32" s="95"/>
      <c r="G32" s="93"/>
      <c r="H32" s="93"/>
      <c r="I32" s="93"/>
      <c r="J32" s="93"/>
      <c r="K32" s="165"/>
      <c r="L32" s="165"/>
      <c r="M32" s="168"/>
    </row>
    <row r="33" spans="2:13" s="1" customFormat="1" ht="39.950000000000003" customHeight="1" x14ac:dyDescent="0.25">
      <c r="B33" s="93"/>
      <c r="C33" s="93"/>
      <c r="D33" s="94"/>
      <c r="E33" s="94"/>
      <c r="F33" s="95"/>
      <c r="G33" s="93"/>
      <c r="H33" s="93"/>
      <c r="I33" s="93"/>
      <c r="J33" s="93"/>
      <c r="K33" s="165"/>
      <c r="L33" s="165"/>
      <c r="M33" s="168"/>
    </row>
    <row r="34" spans="2:13" s="1" customFormat="1" ht="15.75" x14ac:dyDescent="0.25">
      <c r="B34" s="93"/>
      <c r="C34" s="93"/>
      <c r="D34" s="93"/>
      <c r="E34" s="94"/>
      <c r="F34" s="93"/>
      <c r="G34" s="93"/>
      <c r="H34" s="93"/>
      <c r="I34" s="93"/>
      <c r="J34" s="93"/>
      <c r="K34" s="93"/>
      <c r="L34" s="93"/>
      <c r="M34" s="93"/>
    </row>
    <row r="35" spans="2:13" s="1" customFormat="1" ht="15.75" x14ac:dyDescent="0.25">
      <c r="B35" s="93"/>
      <c r="C35" s="93"/>
      <c r="D35" s="93"/>
      <c r="E35" s="94"/>
      <c r="F35" s="93"/>
      <c r="G35" s="93"/>
      <c r="H35" s="93"/>
      <c r="I35" s="93"/>
      <c r="J35" s="93"/>
      <c r="K35" s="93"/>
      <c r="L35" s="93"/>
      <c r="M35" s="93"/>
    </row>
    <row r="36" spans="2:13" s="1" customFormat="1" ht="15.75" x14ac:dyDescent="0.25">
      <c r="B36" s="93"/>
      <c r="C36" s="93"/>
      <c r="D36" s="93"/>
      <c r="E36" s="94"/>
      <c r="F36" s="93"/>
      <c r="G36" s="93"/>
      <c r="H36" s="93"/>
      <c r="I36" s="93"/>
      <c r="J36" s="93"/>
      <c r="K36" s="93"/>
      <c r="L36" s="93"/>
      <c r="M36" s="93"/>
    </row>
    <row r="37" spans="2:13" s="1" customFormat="1" ht="15.75" x14ac:dyDescent="0.25">
      <c r="B37" s="93"/>
      <c r="C37" s="93"/>
      <c r="D37" s="93"/>
      <c r="E37" s="94"/>
      <c r="F37" s="93"/>
      <c r="G37" s="93"/>
      <c r="H37" s="93"/>
      <c r="I37" s="93"/>
      <c r="J37" s="93"/>
      <c r="K37" s="93"/>
      <c r="L37" s="93"/>
      <c r="M37" s="93"/>
    </row>
    <row r="38" spans="2:13" s="1" customFormat="1" ht="18" x14ac:dyDescent="0.25">
      <c r="B38" s="166" t="s">
        <v>33</v>
      </c>
      <c r="C38" s="93"/>
      <c r="D38" s="93"/>
      <c r="E38" s="94"/>
      <c r="F38" s="93"/>
      <c r="G38" s="93"/>
      <c r="H38" s="93"/>
      <c r="I38" s="93"/>
      <c r="J38" s="93"/>
      <c r="K38" s="93"/>
      <c r="L38" s="93"/>
      <c r="M38" s="93"/>
    </row>
    <row r="39" spans="2:13" s="1" customFormat="1" ht="30" customHeight="1" x14ac:dyDescent="0.25">
      <c r="B39" s="245" t="s">
        <v>29</v>
      </c>
      <c r="C39" s="231" t="s">
        <v>130</v>
      </c>
      <c r="D39" s="232"/>
      <c r="E39" s="233" t="s">
        <v>121</v>
      </c>
      <c r="F39" s="234"/>
      <c r="G39" s="234"/>
      <c r="H39" s="235"/>
      <c r="I39" s="233" t="s">
        <v>122</v>
      </c>
      <c r="J39" s="235"/>
      <c r="K39" s="231" t="s">
        <v>31</v>
      </c>
      <c r="L39" s="232"/>
      <c r="M39" s="244" t="s">
        <v>45</v>
      </c>
    </row>
    <row r="40" spans="2:13" s="1" customFormat="1" ht="45" customHeight="1" x14ac:dyDescent="0.25">
      <c r="B40" s="245"/>
      <c r="C40" s="54" t="s">
        <v>109</v>
      </c>
      <c r="D40" s="55" t="s">
        <v>120</v>
      </c>
      <c r="E40" s="54" t="s">
        <v>110</v>
      </c>
      <c r="F40" s="56" t="s">
        <v>111</v>
      </c>
      <c r="G40" s="56" t="s">
        <v>118</v>
      </c>
      <c r="H40" s="55" t="s">
        <v>106</v>
      </c>
      <c r="I40" s="54" t="s">
        <v>129</v>
      </c>
      <c r="J40" s="55" t="s">
        <v>128</v>
      </c>
      <c r="K40" s="57" t="s">
        <v>32</v>
      </c>
      <c r="L40" s="58" t="s">
        <v>30</v>
      </c>
      <c r="M40" s="244"/>
    </row>
    <row r="41" spans="2:13" s="1" customFormat="1" ht="30" customHeight="1" x14ac:dyDescent="0.25">
      <c r="B41" s="36" t="s">
        <v>35</v>
      </c>
      <c r="C41" s="11"/>
      <c r="D41" s="36"/>
      <c r="E41" s="13" t="s">
        <v>117</v>
      </c>
      <c r="F41" s="13" t="s">
        <v>127</v>
      </c>
      <c r="G41" s="53">
        <v>100</v>
      </c>
      <c r="H41" s="53">
        <v>100</v>
      </c>
      <c r="I41" s="53" t="s">
        <v>127</v>
      </c>
      <c r="J41" s="36"/>
      <c r="K41" s="45">
        <f t="shared" ref="K41:K47" si="2">IF((J41-D41)=0,0,(J41-D41))</f>
        <v>0</v>
      </c>
      <c r="L41" s="45">
        <f t="shared" ref="L41:L47" si="3">IFERROR(IF(D41=0,0,K41/D41*100),0)</f>
        <v>0</v>
      </c>
      <c r="M41" s="13">
        <f t="shared" ref="M41:M47" si="4">IFERROR((L41*C41/100),0)</f>
        <v>0</v>
      </c>
    </row>
    <row r="42" spans="2:13" s="1" customFormat="1" ht="30" customHeight="1" x14ac:dyDescent="0.25">
      <c r="B42" s="36" t="s">
        <v>34</v>
      </c>
      <c r="C42" s="11"/>
      <c r="D42" s="36"/>
      <c r="E42" s="13" t="s">
        <v>127</v>
      </c>
      <c r="F42" s="13" t="s">
        <v>133</v>
      </c>
      <c r="G42" s="53">
        <v>100</v>
      </c>
      <c r="H42" s="53">
        <v>100</v>
      </c>
      <c r="I42" s="53" t="s">
        <v>133</v>
      </c>
      <c r="J42" s="36"/>
      <c r="K42" s="45">
        <f t="shared" si="2"/>
        <v>0</v>
      </c>
      <c r="L42" s="45">
        <f t="shared" si="3"/>
        <v>0</v>
      </c>
      <c r="M42" s="13">
        <f t="shared" si="4"/>
        <v>0</v>
      </c>
    </row>
    <row r="43" spans="2:13" s="1" customFormat="1" ht="30" customHeight="1" x14ac:dyDescent="0.25">
      <c r="B43" s="36" t="s">
        <v>36</v>
      </c>
      <c r="C43" s="11"/>
      <c r="D43" s="36"/>
      <c r="E43" s="13" t="s">
        <v>133</v>
      </c>
      <c r="F43" s="13" t="s">
        <v>134</v>
      </c>
      <c r="G43" s="53">
        <v>100</v>
      </c>
      <c r="H43" s="53">
        <v>100</v>
      </c>
      <c r="I43" s="53" t="s">
        <v>134</v>
      </c>
      <c r="J43" s="36"/>
      <c r="K43" s="45">
        <f t="shared" si="2"/>
        <v>0</v>
      </c>
      <c r="L43" s="45">
        <f t="shared" si="3"/>
        <v>0</v>
      </c>
      <c r="M43" s="13">
        <f t="shared" si="4"/>
        <v>0</v>
      </c>
    </row>
    <row r="44" spans="2:13" s="1" customFormat="1" ht="30" customHeight="1" x14ac:dyDescent="0.25">
      <c r="B44" s="36" t="s">
        <v>37</v>
      </c>
      <c r="C44" s="11"/>
      <c r="D44" s="36"/>
      <c r="E44" s="13" t="s">
        <v>134</v>
      </c>
      <c r="F44" s="13" t="s">
        <v>135</v>
      </c>
      <c r="G44" s="53">
        <v>100</v>
      </c>
      <c r="H44" s="53">
        <v>100</v>
      </c>
      <c r="I44" s="53" t="s">
        <v>135</v>
      </c>
      <c r="J44" s="36"/>
      <c r="K44" s="45">
        <f t="shared" si="2"/>
        <v>0</v>
      </c>
      <c r="L44" s="45">
        <f t="shared" si="3"/>
        <v>0</v>
      </c>
      <c r="M44" s="13">
        <f t="shared" si="4"/>
        <v>0</v>
      </c>
    </row>
    <row r="45" spans="2:13" s="1" customFormat="1" ht="30" customHeight="1" x14ac:dyDescent="0.25">
      <c r="B45" s="36" t="s">
        <v>38</v>
      </c>
      <c r="C45" s="11"/>
      <c r="D45" s="36"/>
      <c r="E45" s="13" t="s">
        <v>135</v>
      </c>
      <c r="F45" s="13" t="s">
        <v>136</v>
      </c>
      <c r="G45" s="53">
        <v>100</v>
      </c>
      <c r="H45" s="53">
        <v>100</v>
      </c>
      <c r="I45" s="53" t="s">
        <v>136</v>
      </c>
      <c r="J45" s="36"/>
      <c r="K45" s="45">
        <f t="shared" si="2"/>
        <v>0</v>
      </c>
      <c r="L45" s="45">
        <f t="shared" si="3"/>
        <v>0</v>
      </c>
      <c r="M45" s="13">
        <f t="shared" si="4"/>
        <v>0</v>
      </c>
    </row>
    <row r="46" spans="2:13" s="1" customFormat="1" ht="30" customHeight="1" x14ac:dyDescent="0.25">
      <c r="B46" s="36" t="s">
        <v>39</v>
      </c>
      <c r="C46" s="11"/>
      <c r="D46" s="36"/>
      <c r="E46" s="13"/>
      <c r="F46" s="13"/>
      <c r="G46" s="53"/>
      <c r="H46" s="53"/>
      <c r="I46" s="53"/>
      <c r="J46" s="36"/>
      <c r="K46" s="45">
        <f t="shared" si="2"/>
        <v>0</v>
      </c>
      <c r="L46" s="45">
        <f t="shared" si="3"/>
        <v>0</v>
      </c>
      <c r="M46" s="13">
        <f t="shared" si="4"/>
        <v>0</v>
      </c>
    </row>
    <row r="47" spans="2:13" s="1" customFormat="1" ht="30" customHeight="1" thickBot="1" x14ac:dyDescent="0.3">
      <c r="B47" s="36" t="s">
        <v>40</v>
      </c>
      <c r="C47" s="11"/>
      <c r="D47" s="36"/>
      <c r="E47" s="13"/>
      <c r="F47" s="13"/>
      <c r="G47" s="53"/>
      <c r="H47" s="53"/>
      <c r="I47" s="53"/>
      <c r="J47" s="36"/>
      <c r="K47" s="50">
        <f t="shared" si="2"/>
        <v>0</v>
      </c>
      <c r="L47" s="50">
        <f t="shared" si="3"/>
        <v>0</v>
      </c>
      <c r="M47" s="59">
        <f t="shared" si="4"/>
        <v>0</v>
      </c>
    </row>
    <row r="48" spans="2:13" s="1" customFormat="1" ht="39.950000000000003" customHeight="1" thickBot="1" x14ac:dyDescent="0.3">
      <c r="B48" s="93"/>
      <c r="C48" s="93"/>
      <c r="D48" s="91"/>
      <c r="E48" s="95"/>
      <c r="F48" s="95"/>
      <c r="G48" s="93"/>
      <c r="H48" s="93"/>
      <c r="I48" s="93"/>
      <c r="J48" s="91"/>
      <c r="K48" s="227" t="s">
        <v>131</v>
      </c>
      <c r="L48" s="228"/>
      <c r="M48" s="62">
        <f>IF(SUM(M41:M47)=0,0,SUM(M41:M47))</f>
        <v>0</v>
      </c>
    </row>
  </sheetData>
  <mergeCells count="41">
    <mergeCell ref="M39:M40"/>
    <mergeCell ref="B20:B21"/>
    <mergeCell ref="B39:B40"/>
    <mergeCell ref="K20:L20"/>
    <mergeCell ref="M20:M21"/>
    <mergeCell ref="B22:B23"/>
    <mergeCell ref="C22:C23"/>
    <mergeCell ref="H22:H23"/>
    <mergeCell ref="D22:D23"/>
    <mergeCell ref="K39:L39"/>
    <mergeCell ref="B24:B25"/>
    <mergeCell ref="B26:B27"/>
    <mergeCell ref="D24:D25"/>
    <mergeCell ref="D26:D27"/>
    <mergeCell ref="C24:C25"/>
    <mergeCell ref="C26:C27"/>
    <mergeCell ref="C20:D20"/>
    <mergeCell ref="E20:H20"/>
    <mergeCell ref="I22:I23"/>
    <mergeCell ref="I24:I25"/>
    <mergeCell ref="I26:I27"/>
    <mergeCell ref="I20:J20"/>
    <mergeCell ref="J22:J23"/>
    <mergeCell ref="J24:J25"/>
    <mergeCell ref="J26:J27"/>
    <mergeCell ref="K48:L48"/>
    <mergeCell ref="M22:M23"/>
    <mergeCell ref="M24:M25"/>
    <mergeCell ref="M26:M27"/>
    <mergeCell ref="C39:D39"/>
    <mergeCell ref="E39:H39"/>
    <mergeCell ref="I39:J39"/>
    <mergeCell ref="K29:L29"/>
    <mergeCell ref="K22:K23"/>
    <mergeCell ref="K24:K25"/>
    <mergeCell ref="K26:K27"/>
    <mergeCell ref="L22:L23"/>
    <mergeCell ref="L24:L25"/>
    <mergeCell ref="L26:L27"/>
    <mergeCell ref="H24:H25"/>
    <mergeCell ref="H26:H2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2"/>
  <sheetViews>
    <sheetView showZeros="0" view="pageBreakPreview" zoomScale="70" zoomScaleNormal="100" zoomScaleSheetLayoutView="70" workbookViewId="0">
      <selection activeCell="K8" sqref="K8"/>
    </sheetView>
  </sheetViews>
  <sheetFormatPr baseColWidth="10" defaultRowHeight="15" x14ac:dyDescent="0.25"/>
  <cols>
    <col min="1" max="1" width="4.42578125" customWidth="1"/>
    <col min="2" max="2" width="18.140625" style="2" customWidth="1"/>
    <col min="3" max="13" width="11.7109375" style="2" customWidth="1"/>
  </cols>
  <sheetData>
    <row r="2" spans="2:13" s="1" customFormat="1" ht="35.1" customHeight="1" x14ac:dyDescent="0.25">
      <c r="B2" s="117"/>
      <c r="C2" s="117"/>
      <c r="D2" s="105" t="s">
        <v>154</v>
      </c>
      <c r="E2" s="117"/>
      <c r="F2" s="117"/>
      <c r="G2" s="117"/>
      <c r="H2" s="164"/>
      <c r="I2" s="164"/>
      <c r="J2" s="117"/>
      <c r="K2" s="117"/>
      <c r="L2" s="117"/>
      <c r="M2" s="117"/>
    </row>
    <row r="3" spans="2:13" ht="15.75" x14ac:dyDescent="0.25">
      <c r="B3" s="90"/>
      <c r="C3" s="90"/>
      <c r="D3" s="109" t="s">
        <v>149</v>
      </c>
      <c r="E3" s="162" t="s">
        <v>150</v>
      </c>
      <c r="F3" s="96"/>
      <c r="G3" s="46"/>
      <c r="H3" s="90"/>
      <c r="I3" s="90"/>
      <c r="J3" s="90"/>
      <c r="K3" s="90"/>
      <c r="L3" s="90"/>
      <c r="M3" s="90"/>
    </row>
    <row r="4" spans="2:13" ht="15.75" x14ac:dyDescent="0.2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5.75" x14ac:dyDescent="0.2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2:13" x14ac:dyDescent="0.2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2:13" s="3" customFormat="1" ht="35.1" customHeight="1" x14ac:dyDescent="0.2">
      <c r="B7" s="157" t="s">
        <v>71</v>
      </c>
      <c r="C7" s="156"/>
      <c r="D7" s="156"/>
      <c r="E7" s="156"/>
      <c r="F7" s="85"/>
      <c r="G7" s="85"/>
      <c r="H7" s="86"/>
      <c r="I7" s="92" t="s">
        <v>70</v>
      </c>
      <c r="J7" s="156"/>
      <c r="K7" s="85"/>
      <c r="L7" s="85"/>
      <c r="M7" s="86"/>
    </row>
    <row r="8" spans="2:13" s="3" customFormat="1" ht="35.1" customHeight="1" x14ac:dyDescent="0.2">
      <c r="B8" s="157" t="s">
        <v>74</v>
      </c>
      <c r="C8" s="156"/>
      <c r="D8" s="156"/>
      <c r="E8" s="156"/>
      <c r="F8" s="85"/>
      <c r="G8" s="85"/>
      <c r="H8" s="86"/>
      <c r="I8" s="92" t="s">
        <v>72</v>
      </c>
      <c r="J8" s="156"/>
      <c r="K8" s="85"/>
      <c r="L8" s="85"/>
      <c r="M8" s="86"/>
    </row>
    <row r="9" spans="2:13" s="3" customFormat="1" ht="35.1" customHeight="1" x14ac:dyDescent="0.2">
      <c r="B9" s="157" t="s">
        <v>75</v>
      </c>
      <c r="C9" s="156"/>
      <c r="D9" s="156"/>
      <c r="E9" s="156"/>
      <c r="F9" s="85"/>
      <c r="G9" s="85"/>
      <c r="H9" s="86"/>
      <c r="I9" s="92" t="s">
        <v>73</v>
      </c>
      <c r="J9" s="156"/>
      <c r="K9" s="85"/>
      <c r="L9" s="85"/>
      <c r="M9" s="86"/>
    </row>
    <row r="10" spans="2:13" s="3" customFormat="1" ht="35.1" customHeight="1" x14ac:dyDescent="0.2">
      <c r="B10" s="157" t="s">
        <v>52</v>
      </c>
      <c r="C10" s="156"/>
      <c r="D10" s="156"/>
      <c r="E10" s="156"/>
      <c r="F10" s="85"/>
      <c r="G10" s="85"/>
      <c r="H10" s="86"/>
      <c r="I10" s="92" t="s">
        <v>53</v>
      </c>
      <c r="J10" s="156"/>
      <c r="K10" s="85"/>
      <c r="L10" s="85"/>
      <c r="M10" s="86"/>
    </row>
    <row r="11" spans="2:13" ht="15.75" x14ac:dyDescent="0.25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2:13" ht="15.75" x14ac:dyDescent="0.25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2:13" ht="15.75" x14ac:dyDescent="0.25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2:13" ht="15.75" x14ac:dyDescent="0.25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2:13" ht="15.75" x14ac:dyDescent="0.25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2:13" ht="15.75" x14ac:dyDescent="0.25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2:13" ht="15.75" x14ac:dyDescent="0.25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2:13" ht="15.75" x14ac:dyDescent="0.2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2:13" s="1" customFormat="1" ht="18" x14ac:dyDescent="0.25">
      <c r="B19" s="166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2:13" s="1" customFormat="1" ht="30" customHeight="1" x14ac:dyDescent="0.25">
      <c r="B20" s="245" t="s">
        <v>29</v>
      </c>
      <c r="C20" s="231" t="s">
        <v>130</v>
      </c>
      <c r="D20" s="232"/>
      <c r="E20" s="233" t="s">
        <v>121</v>
      </c>
      <c r="F20" s="234"/>
      <c r="G20" s="234"/>
      <c r="H20" s="235"/>
      <c r="I20" s="233" t="s">
        <v>122</v>
      </c>
      <c r="J20" s="235"/>
      <c r="K20" s="231" t="s">
        <v>31</v>
      </c>
      <c r="L20" s="232"/>
      <c r="M20" s="244" t="s">
        <v>45</v>
      </c>
    </row>
    <row r="21" spans="2:13" s="1" customFormat="1" ht="45" customHeight="1" x14ac:dyDescent="0.25">
      <c r="B21" s="245"/>
      <c r="C21" s="54" t="s">
        <v>109</v>
      </c>
      <c r="D21" s="55" t="s">
        <v>120</v>
      </c>
      <c r="E21" s="54" t="s">
        <v>110</v>
      </c>
      <c r="F21" s="56" t="s">
        <v>111</v>
      </c>
      <c r="G21" s="56" t="s">
        <v>118</v>
      </c>
      <c r="H21" s="55" t="s">
        <v>106</v>
      </c>
      <c r="I21" s="54" t="s">
        <v>129</v>
      </c>
      <c r="J21" s="55" t="s">
        <v>128</v>
      </c>
      <c r="K21" s="57" t="s">
        <v>32</v>
      </c>
      <c r="L21" s="58" t="s">
        <v>30</v>
      </c>
      <c r="M21" s="244"/>
    </row>
    <row r="22" spans="2:13" s="1" customFormat="1" ht="24.95" customHeight="1" x14ac:dyDescent="0.25">
      <c r="B22" s="242" t="s">
        <v>105</v>
      </c>
      <c r="C22" s="246"/>
      <c r="D22" s="242"/>
      <c r="E22" s="151" t="s">
        <v>112</v>
      </c>
      <c r="F22" s="151" t="s">
        <v>113</v>
      </c>
      <c r="G22" s="153">
        <v>1500</v>
      </c>
      <c r="H22" s="240">
        <f>+G22+G23</f>
        <v>3000</v>
      </c>
      <c r="I22" s="240" t="s">
        <v>123</v>
      </c>
      <c r="J22" s="242"/>
      <c r="K22" s="238">
        <f>IF((J22-D22)=0,0,(J22-D22))</f>
        <v>0</v>
      </c>
      <c r="L22" s="238">
        <f>IFERROR(IF(D22=0,0,K22/D22*100),0)</f>
        <v>0</v>
      </c>
      <c r="M22" s="229">
        <f>IFERROR((L22*C22/100),0)</f>
        <v>0</v>
      </c>
    </row>
    <row r="23" spans="2:13" s="1" customFormat="1" ht="24.95" customHeight="1" x14ac:dyDescent="0.25">
      <c r="B23" s="243"/>
      <c r="C23" s="247"/>
      <c r="D23" s="243"/>
      <c r="E23" s="60" t="s">
        <v>113</v>
      </c>
      <c r="F23" s="61" t="s">
        <v>114</v>
      </c>
      <c r="G23" s="52">
        <v>1500</v>
      </c>
      <c r="H23" s="241"/>
      <c r="I23" s="241"/>
      <c r="J23" s="243"/>
      <c r="K23" s="239"/>
      <c r="L23" s="239"/>
      <c r="M23" s="230"/>
    </row>
    <row r="24" spans="2:13" s="1" customFormat="1" ht="24.95" customHeight="1" x14ac:dyDescent="0.25">
      <c r="B24" s="242" t="s">
        <v>107</v>
      </c>
      <c r="C24" s="246"/>
      <c r="D24" s="242"/>
      <c r="E24" s="151" t="s">
        <v>114</v>
      </c>
      <c r="F24" s="151" t="s">
        <v>116</v>
      </c>
      <c r="G24" s="153">
        <v>1000</v>
      </c>
      <c r="H24" s="240">
        <f>+G24+G25</f>
        <v>1500</v>
      </c>
      <c r="I24" s="240" t="s">
        <v>124</v>
      </c>
      <c r="J24" s="242"/>
      <c r="K24" s="238">
        <f t="shared" ref="K24" si="0">IF((J24-D24)=0,0,(J24-D24))</f>
        <v>0</v>
      </c>
      <c r="L24" s="238">
        <f>IFERROR(IF(D24=0,0,K24/D24*100),0)</f>
        <v>0</v>
      </c>
      <c r="M24" s="229">
        <f>IFERROR((L24*C24/100),0)</f>
        <v>0</v>
      </c>
    </row>
    <row r="25" spans="2:13" s="1" customFormat="1" ht="24.95" customHeight="1" x14ac:dyDescent="0.25">
      <c r="B25" s="243"/>
      <c r="C25" s="247"/>
      <c r="D25" s="243"/>
      <c r="E25" s="60" t="s">
        <v>116</v>
      </c>
      <c r="F25" s="61" t="s">
        <v>115</v>
      </c>
      <c r="G25" s="52">
        <v>500</v>
      </c>
      <c r="H25" s="241"/>
      <c r="I25" s="241"/>
      <c r="J25" s="243"/>
      <c r="K25" s="239"/>
      <c r="L25" s="239"/>
      <c r="M25" s="230"/>
    </row>
    <row r="26" spans="2:13" s="1" customFormat="1" ht="24.95" customHeight="1" x14ac:dyDescent="0.25">
      <c r="B26" s="242" t="s">
        <v>108</v>
      </c>
      <c r="C26" s="246"/>
      <c r="D26" s="242"/>
      <c r="E26" s="151" t="s">
        <v>115</v>
      </c>
      <c r="F26" s="151" t="s">
        <v>119</v>
      </c>
      <c r="G26" s="153">
        <v>670</v>
      </c>
      <c r="H26" s="240">
        <f>+G26+G27</f>
        <v>1000</v>
      </c>
      <c r="I26" s="240" t="s">
        <v>125</v>
      </c>
      <c r="J26" s="242"/>
      <c r="K26" s="238">
        <f t="shared" ref="K26" si="1">IF((J26-D26)=0,0,(J26-D26))</f>
        <v>0</v>
      </c>
      <c r="L26" s="238">
        <f>IFERROR(IF(D26=0,0,K26/D26*100),0)</f>
        <v>0</v>
      </c>
      <c r="M26" s="229">
        <f>IFERROR((L26*C26/100),0)</f>
        <v>0</v>
      </c>
    </row>
    <row r="27" spans="2:13" s="1" customFormat="1" ht="24.95" customHeight="1" x14ac:dyDescent="0.25">
      <c r="B27" s="243"/>
      <c r="C27" s="247"/>
      <c r="D27" s="243"/>
      <c r="E27" s="60" t="s">
        <v>119</v>
      </c>
      <c r="F27" s="61" t="s">
        <v>117</v>
      </c>
      <c r="G27" s="52">
        <v>330</v>
      </c>
      <c r="H27" s="241"/>
      <c r="I27" s="241"/>
      <c r="J27" s="243"/>
      <c r="K27" s="239"/>
      <c r="L27" s="239"/>
      <c r="M27" s="230"/>
    </row>
    <row r="28" spans="2:13" s="1" customFormat="1" ht="50.1" customHeight="1" thickBot="1" x14ac:dyDescent="0.3">
      <c r="B28" s="154" t="s">
        <v>35</v>
      </c>
      <c r="C28" s="11"/>
      <c r="D28" s="154"/>
      <c r="E28" s="13" t="s">
        <v>117</v>
      </c>
      <c r="F28" s="13" t="s">
        <v>127</v>
      </c>
      <c r="G28" s="53">
        <v>300</v>
      </c>
      <c r="H28" s="53">
        <v>300</v>
      </c>
      <c r="I28" s="53" t="s">
        <v>126</v>
      </c>
      <c r="J28" s="154"/>
      <c r="K28" s="45">
        <f>IF((J28-D28)=0,0,(J28-D28))</f>
        <v>0</v>
      </c>
      <c r="L28" s="152">
        <f>IFERROR(IF(D28=0,0,K28/D28*100),0)</f>
        <v>0</v>
      </c>
      <c r="M28" s="151">
        <f>IFERROR((L28*C28/100),0)</f>
        <v>0</v>
      </c>
    </row>
    <row r="29" spans="2:13" s="1" customFormat="1" ht="39.950000000000003" customHeight="1" thickBot="1" x14ac:dyDescent="0.3">
      <c r="B29" s="93"/>
      <c r="C29" s="93"/>
      <c r="D29" s="94"/>
      <c r="E29" s="94"/>
      <c r="F29" s="95"/>
      <c r="G29" s="93"/>
      <c r="H29" s="93"/>
      <c r="I29" s="93"/>
      <c r="J29" s="93"/>
      <c r="K29" s="236" t="s">
        <v>131</v>
      </c>
      <c r="L29" s="237"/>
      <c r="M29" s="62">
        <f>IF(SUM(M22:M28)=0,0,SUM(M22:M28))</f>
        <v>0</v>
      </c>
    </row>
    <row r="30" spans="2:13" s="1" customFormat="1" ht="39.950000000000003" customHeight="1" x14ac:dyDescent="0.25">
      <c r="B30" s="93"/>
      <c r="C30" s="93"/>
      <c r="D30" s="94"/>
      <c r="E30" s="94"/>
      <c r="F30" s="95"/>
      <c r="G30" s="93"/>
      <c r="H30" s="93"/>
      <c r="I30" s="93"/>
      <c r="J30" s="93"/>
      <c r="K30" s="165"/>
      <c r="L30" s="165"/>
      <c r="M30" s="168"/>
    </row>
    <row r="31" spans="2:13" s="1" customFormat="1" ht="39.950000000000003" customHeight="1" x14ac:dyDescent="0.25">
      <c r="B31" s="93"/>
      <c r="C31" s="93"/>
      <c r="D31" s="94"/>
      <c r="E31" s="94"/>
      <c r="F31" s="95"/>
      <c r="G31" s="93"/>
      <c r="H31" s="93"/>
      <c r="I31" s="93"/>
      <c r="J31" s="93"/>
      <c r="K31" s="165"/>
      <c r="L31" s="165"/>
      <c r="M31" s="168"/>
    </row>
    <row r="32" spans="2:13" s="1" customFormat="1" ht="39.950000000000003" customHeight="1" x14ac:dyDescent="0.25">
      <c r="B32" s="93"/>
      <c r="C32" s="93"/>
      <c r="D32" s="94"/>
      <c r="E32" s="94"/>
      <c r="F32" s="95"/>
      <c r="G32" s="93"/>
      <c r="H32" s="93"/>
      <c r="I32" s="93"/>
      <c r="J32" s="93"/>
      <c r="K32" s="165"/>
      <c r="L32" s="165"/>
      <c r="M32" s="168"/>
    </row>
  </sheetData>
  <mergeCells count="34">
    <mergeCell ref="M20:M21"/>
    <mergeCell ref="B20:B21"/>
    <mergeCell ref="C20:D20"/>
    <mergeCell ref="E20:H20"/>
    <mergeCell ref="I20:J20"/>
    <mergeCell ref="K20:L20"/>
    <mergeCell ref="K22:K23"/>
    <mergeCell ref="L22:L23"/>
    <mergeCell ref="M22:M23"/>
    <mergeCell ref="B24:B25"/>
    <mergeCell ref="C24:C25"/>
    <mergeCell ref="D24:D25"/>
    <mergeCell ref="H24:H25"/>
    <mergeCell ref="I24:I25"/>
    <mergeCell ref="J24:J25"/>
    <mergeCell ref="K24:K25"/>
    <mergeCell ref="B22:B23"/>
    <mergeCell ref="C22:C23"/>
    <mergeCell ref="D22:D23"/>
    <mergeCell ref="H22:H23"/>
    <mergeCell ref="I22:I23"/>
    <mergeCell ref="J22:J23"/>
    <mergeCell ref="M26:M27"/>
    <mergeCell ref="K29:L29"/>
    <mergeCell ref="L24:L25"/>
    <mergeCell ref="M24:M25"/>
    <mergeCell ref="B26:B27"/>
    <mergeCell ref="C26:C27"/>
    <mergeCell ref="D26:D27"/>
    <mergeCell ref="H26:H27"/>
    <mergeCell ref="I26:I27"/>
    <mergeCell ref="J26:J27"/>
    <mergeCell ref="K26:K27"/>
    <mergeCell ref="L26:L2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"/>
  <sheetViews>
    <sheetView showZeros="0" view="pageBreakPreview" zoomScale="85" zoomScaleNormal="100" zoomScaleSheetLayoutView="85" workbookViewId="0">
      <selection activeCell="J16" sqref="J16"/>
    </sheetView>
  </sheetViews>
  <sheetFormatPr baseColWidth="10" defaultRowHeight="15.75" x14ac:dyDescent="0.25"/>
  <cols>
    <col min="1" max="1" width="3.42578125" customWidth="1"/>
    <col min="2" max="2" width="18" style="9" customWidth="1"/>
    <col min="3" max="6" width="16.7109375" style="9" customWidth="1"/>
    <col min="7" max="7" width="17.7109375" style="9" customWidth="1"/>
    <col min="8" max="8" width="16.7109375" style="9" customWidth="1"/>
  </cols>
  <sheetData>
    <row r="2" spans="2:8" s="1" customFormat="1" ht="35.1" customHeight="1" x14ac:dyDescent="0.25">
      <c r="B2" s="101"/>
      <c r="C2" s="101"/>
      <c r="D2" s="116" t="s">
        <v>142</v>
      </c>
      <c r="E2" s="101"/>
      <c r="F2" s="101"/>
      <c r="G2" s="101"/>
      <c r="H2" s="101"/>
    </row>
    <row r="3" spans="2:8" ht="15" customHeight="1" x14ac:dyDescent="0.35">
      <c r="B3" s="97"/>
      <c r="C3" s="96"/>
      <c r="D3" s="49" t="s">
        <v>149</v>
      </c>
      <c r="E3" s="163" t="s">
        <v>150</v>
      </c>
      <c r="F3" s="96"/>
      <c r="G3" s="96"/>
      <c r="H3" s="96"/>
    </row>
    <row r="4" spans="2:8" ht="15" customHeight="1" x14ac:dyDescent="0.35">
      <c r="B4" s="97"/>
      <c r="C4" s="96"/>
      <c r="D4" s="96"/>
      <c r="E4" s="96"/>
      <c r="F4" s="96"/>
      <c r="G4" s="96"/>
      <c r="H4" s="96"/>
    </row>
    <row r="5" spans="2:8" ht="15" customHeight="1" x14ac:dyDescent="0.35">
      <c r="B5" s="97"/>
      <c r="C5" s="96"/>
      <c r="D5" s="96"/>
      <c r="E5" s="96"/>
      <c r="F5" s="96"/>
      <c r="G5" s="96"/>
      <c r="H5" s="96"/>
    </row>
    <row r="6" spans="2:8" ht="23.25" x14ac:dyDescent="0.35">
      <c r="B6" s="97"/>
      <c r="C6" s="96"/>
      <c r="D6" s="96"/>
      <c r="E6" s="96"/>
      <c r="F6" s="96"/>
      <c r="G6" s="96"/>
      <c r="H6" s="96"/>
    </row>
    <row r="7" spans="2:8" ht="23.25" x14ac:dyDescent="0.35">
      <c r="B7" s="97"/>
      <c r="C7" s="96"/>
      <c r="D7" s="96"/>
      <c r="E7" s="96"/>
      <c r="F7" s="96"/>
      <c r="G7" s="96"/>
      <c r="H7" s="96"/>
    </row>
    <row r="8" spans="2:8" ht="30" customHeight="1" x14ac:dyDescent="0.25">
      <c r="B8" s="83" t="s">
        <v>71</v>
      </c>
      <c r="C8" s="84"/>
      <c r="D8" s="84"/>
      <c r="E8" s="102"/>
      <c r="F8" s="83" t="s">
        <v>70</v>
      </c>
      <c r="G8" s="84"/>
      <c r="H8" s="102"/>
    </row>
    <row r="9" spans="2:8" ht="30" customHeight="1" x14ac:dyDescent="0.25">
      <c r="B9" s="83" t="s">
        <v>74</v>
      </c>
      <c r="C9" s="84"/>
      <c r="D9" s="84"/>
      <c r="E9" s="102"/>
      <c r="F9" s="83" t="s">
        <v>72</v>
      </c>
      <c r="G9" s="84"/>
      <c r="H9" s="102"/>
    </row>
    <row r="10" spans="2:8" ht="30" customHeight="1" x14ac:dyDescent="0.25">
      <c r="B10" s="83" t="s">
        <v>75</v>
      </c>
      <c r="C10" s="84"/>
      <c r="D10" s="84"/>
      <c r="E10" s="102"/>
      <c r="F10" s="83" t="s">
        <v>73</v>
      </c>
      <c r="G10" s="84"/>
      <c r="H10" s="102"/>
    </row>
    <row r="11" spans="2:8" ht="30" customHeight="1" x14ac:dyDescent="0.25">
      <c r="B11" s="83" t="s">
        <v>52</v>
      </c>
      <c r="C11" s="84"/>
      <c r="D11" s="84"/>
      <c r="E11" s="102"/>
      <c r="F11" s="83" t="s">
        <v>53</v>
      </c>
      <c r="G11" s="84"/>
      <c r="H11" s="102"/>
    </row>
    <row r="12" spans="2:8" ht="23.25" x14ac:dyDescent="0.35">
      <c r="B12" s="97"/>
      <c r="C12" s="96"/>
      <c r="D12" s="96"/>
      <c r="E12" s="96"/>
      <c r="F12" s="96"/>
      <c r="G12" s="96"/>
      <c r="H12" s="96"/>
    </row>
    <row r="13" spans="2:8" ht="23.25" x14ac:dyDescent="0.35">
      <c r="B13" s="97"/>
      <c r="C13" s="96"/>
      <c r="D13" s="96"/>
      <c r="E13" s="96"/>
      <c r="F13" s="96"/>
      <c r="G13" s="96"/>
      <c r="H13" s="96"/>
    </row>
    <row r="14" spans="2:8" ht="23.25" x14ac:dyDescent="0.35">
      <c r="B14" s="97"/>
      <c r="C14" s="96"/>
      <c r="D14" s="96"/>
      <c r="E14" s="96"/>
      <c r="F14" s="96"/>
      <c r="G14" s="96"/>
      <c r="H14" s="96"/>
    </row>
    <row r="15" spans="2:8" ht="23.25" x14ac:dyDescent="0.35">
      <c r="B15" s="97"/>
      <c r="C15" s="96"/>
      <c r="D15" s="96"/>
      <c r="E15" s="96"/>
      <c r="F15" s="96"/>
      <c r="G15" s="96"/>
      <c r="H15" s="96"/>
    </row>
    <row r="16" spans="2:8" ht="23.25" x14ac:dyDescent="0.35">
      <c r="B16" s="97"/>
      <c r="C16" s="96"/>
      <c r="D16" s="96"/>
      <c r="E16" s="96"/>
      <c r="F16" s="96"/>
      <c r="G16" s="96"/>
      <c r="H16" s="96"/>
    </row>
    <row r="17" spans="1:11" x14ac:dyDescent="0.25">
      <c r="B17" s="96"/>
      <c r="C17" s="96"/>
      <c r="D17" s="96"/>
      <c r="E17" s="96"/>
      <c r="F17" s="96"/>
      <c r="G17" s="96"/>
      <c r="H17" s="96"/>
    </row>
    <row r="18" spans="1:11" x14ac:dyDescent="0.25">
      <c r="B18" s="96"/>
      <c r="C18" s="96"/>
      <c r="D18" s="96"/>
      <c r="E18" s="96"/>
      <c r="F18" s="96"/>
      <c r="G18" s="96"/>
      <c r="H18" s="96"/>
    </row>
    <row r="19" spans="1:11" s="1" customFormat="1" ht="35.1" customHeight="1" x14ac:dyDescent="0.25">
      <c r="B19" s="250" t="s">
        <v>85</v>
      </c>
      <c r="C19" s="250"/>
      <c r="D19" s="250"/>
      <c r="E19" s="250" t="s">
        <v>88</v>
      </c>
      <c r="F19" s="250"/>
      <c r="G19" s="250"/>
      <c r="H19" s="250"/>
    </row>
    <row r="20" spans="1:11" s="1" customFormat="1" ht="35.1" customHeight="1" x14ac:dyDescent="0.25">
      <c r="B20" s="251" t="s">
        <v>86</v>
      </c>
      <c r="C20" s="251" t="s">
        <v>87</v>
      </c>
      <c r="D20" s="251" t="s">
        <v>84</v>
      </c>
      <c r="E20" s="251" t="s">
        <v>89</v>
      </c>
      <c r="F20" s="251" t="s">
        <v>90</v>
      </c>
      <c r="G20" s="251" t="s">
        <v>92</v>
      </c>
      <c r="H20" s="251" t="s">
        <v>91</v>
      </c>
    </row>
    <row r="21" spans="1:11" s="1" customFormat="1" ht="35.1" customHeight="1" x14ac:dyDescent="0.25">
      <c r="B21" s="252"/>
      <c r="C21" s="252"/>
      <c r="D21" s="252"/>
      <c r="E21" s="252"/>
      <c r="F21" s="252"/>
      <c r="G21" s="252"/>
      <c r="H21" s="252"/>
    </row>
    <row r="22" spans="1:11" s="1" customFormat="1" ht="30" customHeight="1" x14ac:dyDescent="0.25">
      <c r="A22" s="16"/>
      <c r="B22" s="10" t="s">
        <v>76</v>
      </c>
      <c r="C22" s="10" t="s">
        <v>77</v>
      </c>
      <c r="D22" s="29"/>
      <c r="E22" s="42" t="s">
        <v>93</v>
      </c>
      <c r="F22" s="63"/>
      <c r="G22" s="13" t="s">
        <v>94</v>
      </c>
      <c r="H22" s="38"/>
    </row>
    <row r="23" spans="1:11" s="1" customFormat="1" ht="30" customHeight="1" x14ac:dyDescent="0.25">
      <c r="A23" s="16"/>
      <c r="B23" s="10" t="s">
        <v>77</v>
      </c>
      <c r="C23" s="10" t="s">
        <v>78</v>
      </c>
      <c r="D23" s="29"/>
      <c r="E23" s="13" t="s">
        <v>94</v>
      </c>
      <c r="F23" s="63"/>
      <c r="G23" s="13" t="s">
        <v>95</v>
      </c>
      <c r="H23" s="38"/>
      <c r="K23" s="26"/>
    </row>
    <row r="24" spans="1:11" s="1" customFormat="1" ht="30" customHeight="1" x14ac:dyDescent="0.25">
      <c r="A24" s="16"/>
      <c r="B24" s="10" t="s">
        <v>78</v>
      </c>
      <c r="C24" s="10" t="s">
        <v>79</v>
      </c>
      <c r="D24" s="29"/>
      <c r="E24" s="13" t="s">
        <v>95</v>
      </c>
      <c r="F24" s="63"/>
      <c r="G24" s="13" t="s">
        <v>96</v>
      </c>
      <c r="H24" s="38"/>
    </row>
    <row r="25" spans="1:11" s="1" customFormat="1" ht="30" customHeight="1" x14ac:dyDescent="0.25">
      <c r="B25" s="10" t="s">
        <v>79</v>
      </c>
      <c r="C25" s="10" t="s">
        <v>80</v>
      </c>
      <c r="D25" s="29"/>
      <c r="E25" s="13" t="s">
        <v>96</v>
      </c>
      <c r="F25" s="63"/>
      <c r="G25" s="13" t="s">
        <v>97</v>
      </c>
      <c r="H25" s="38"/>
    </row>
    <row r="26" spans="1:11" s="1" customFormat="1" ht="30" customHeight="1" x14ac:dyDescent="0.25">
      <c r="A26" s="16"/>
      <c r="B26" s="10" t="s">
        <v>80</v>
      </c>
      <c r="C26" s="10" t="s">
        <v>81</v>
      </c>
      <c r="D26" s="29"/>
      <c r="E26" s="13" t="s">
        <v>97</v>
      </c>
      <c r="F26" s="63"/>
      <c r="G26" s="13" t="s">
        <v>98</v>
      </c>
      <c r="H26" s="38"/>
      <c r="K26" s="16"/>
    </row>
    <row r="27" spans="1:11" s="1" customFormat="1" ht="30" customHeight="1" x14ac:dyDescent="0.25">
      <c r="A27" s="16"/>
      <c r="B27" s="10" t="s">
        <v>81</v>
      </c>
      <c r="C27" s="10" t="s">
        <v>82</v>
      </c>
      <c r="D27" s="29"/>
      <c r="E27" s="13" t="s">
        <v>98</v>
      </c>
      <c r="F27" s="63"/>
      <c r="G27" s="13" t="s">
        <v>99</v>
      </c>
      <c r="H27" s="38"/>
    </row>
    <row r="28" spans="1:11" s="1" customFormat="1" ht="30" customHeight="1" x14ac:dyDescent="0.25">
      <c r="B28" s="10" t="s">
        <v>82</v>
      </c>
      <c r="C28" s="10" t="s">
        <v>83</v>
      </c>
      <c r="D28" s="29"/>
      <c r="E28" s="13" t="s">
        <v>99</v>
      </c>
      <c r="F28" s="63"/>
      <c r="G28" s="13" t="s">
        <v>100</v>
      </c>
      <c r="H28" s="38">
        <v>0</v>
      </c>
    </row>
    <row r="29" spans="1:11" s="1" customFormat="1" ht="30" customHeight="1" x14ac:dyDescent="0.25">
      <c r="B29" s="248"/>
      <c r="C29" s="249"/>
      <c r="D29" s="12">
        <f>+SUM(D22:D28)</f>
        <v>0</v>
      </c>
      <c r="E29" s="37"/>
      <c r="F29" s="12">
        <f>+SUM(F22:F28)</f>
        <v>0</v>
      </c>
      <c r="G29" s="28"/>
      <c r="H29" s="12">
        <f>+SUM(H22:H28)</f>
        <v>0</v>
      </c>
    </row>
    <row r="30" spans="1:11" s="40" customFormat="1" ht="30" customHeight="1" x14ac:dyDescent="0.25">
      <c r="B30" s="98"/>
      <c r="C30" s="98"/>
      <c r="D30" s="98"/>
      <c r="E30" s="98"/>
      <c r="F30" s="98"/>
      <c r="G30" s="99"/>
      <c r="H30" s="98"/>
    </row>
    <row r="31" spans="1:11" s="40" customFormat="1" ht="30" customHeight="1" x14ac:dyDescent="0.25">
      <c r="B31" s="98"/>
      <c r="C31" s="98"/>
      <c r="D31" s="98"/>
      <c r="E31" s="98"/>
      <c r="F31" s="98"/>
      <c r="G31" s="99"/>
      <c r="H31" s="98"/>
    </row>
    <row r="32" spans="1:11" ht="35.1" customHeight="1" x14ac:dyDescent="0.25">
      <c r="B32" s="96"/>
      <c r="C32" s="96"/>
      <c r="D32" s="96"/>
      <c r="E32" s="96"/>
      <c r="F32" s="96"/>
      <c r="G32" s="96"/>
      <c r="H32" s="96"/>
    </row>
    <row r="33" spans="2:8" s="1" customFormat="1" ht="35.1" customHeight="1" x14ac:dyDescent="0.25">
      <c r="B33" s="100"/>
      <c r="C33" s="15">
        <f>+IFERROR(F29/D29,0)</f>
        <v>0</v>
      </c>
      <c r="D33" s="101"/>
      <c r="E33" s="101"/>
      <c r="F33" s="101"/>
      <c r="G33" s="101"/>
      <c r="H33" s="101"/>
    </row>
    <row r="34" spans="2:8" s="1" customFormat="1" ht="35.1" customHeight="1" x14ac:dyDescent="0.25">
      <c r="B34" s="27"/>
      <c r="C34" s="15">
        <f>IFERROR(H29/D29,0)</f>
        <v>0</v>
      </c>
      <c r="D34" s="101"/>
      <c r="E34" s="101"/>
      <c r="F34" s="27" t="s">
        <v>101</v>
      </c>
      <c r="G34" s="41">
        <f>IF(D29=0,0,C35/(1.5+0.71*C35))</f>
        <v>0</v>
      </c>
      <c r="H34" s="101"/>
    </row>
    <row r="35" spans="2:8" s="1" customFormat="1" ht="35.1" customHeight="1" x14ac:dyDescent="0.25">
      <c r="B35" s="63" t="s">
        <v>47</v>
      </c>
      <c r="C35" s="15">
        <f>IF(OR(C33=0,C34=0),0,5.24-(5.24*C33)-(4.08*C34))</f>
        <v>0</v>
      </c>
      <c r="D35" s="101"/>
      <c r="E35" s="101"/>
      <c r="F35" s="101"/>
      <c r="G35" s="101"/>
      <c r="H35" s="101"/>
    </row>
    <row r="36" spans="2:8" s="1" customFormat="1" ht="15" x14ac:dyDescent="0.25">
      <c r="B36" s="101"/>
      <c r="C36" s="101"/>
      <c r="D36" s="101"/>
      <c r="E36" s="101"/>
      <c r="F36" s="101"/>
      <c r="G36" s="101"/>
      <c r="H36" s="101"/>
    </row>
    <row r="37" spans="2:8" s="1" customFormat="1" ht="15" x14ac:dyDescent="0.25">
      <c r="B37" s="101"/>
      <c r="C37" s="101"/>
      <c r="D37" s="101"/>
      <c r="E37" s="101"/>
      <c r="F37" s="101"/>
      <c r="G37" s="101"/>
      <c r="H37" s="101"/>
    </row>
    <row r="38" spans="2:8" s="1" customFormat="1" ht="15" x14ac:dyDescent="0.25">
      <c r="B38" s="101"/>
      <c r="C38" s="101"/>
      <c r="D38" s="101"/>
      <c r="E38" s="101"/>
      <c r="F38" s="101"/>
      <c r="G38" s="101"/>
      <c r="H38" s="101"/>
    </row>
    <row r="39" spans="2:8" s="1" customFormat="1" ht="15" x14ac:dyDescent="0.25">
      <c r="B39" s="101"/>
      <c r="C39" s="101"/>
      <c r="D39" s="101"/>
      <c r="E39" s="101"/>
      <c r="F39" s="101"/>
      <c r="G39" s="101"/>
      <c r="H39" s="101"/>
    </row>
    <row r="40" spans="2:8" s="1" customFormat="1" ht="30" customHeight="1" x14ac:dyDescent="0.25">
      <c r="B40" s="40"/>
      <c r="C40" s="40"/>
      <c r="D40" s="103"/>
      <c r="E40" s="103"/>
      <c r="F40" s="103"/>
      <c r="G40" s="39"/>
      <c r="H40" s="30"/>
    </row>
    <row r="41" spans="2:8" x14ac:dyDescent="0.25">
      <c r="B41" s="104"/>
      <c r="C41" s="104"/>
      <c r="D41" s="104"/>
      <c r="E41" s="104"/>
      <c r="F41" s="104"/>
      <c r="G41" s="104"/>
      <c r="H41" s="104"/>
    </row>
    <row r="42" spans="2:8" x14ac:dyDescent="0.25">
      <c r="B42" s="104"/>
      <c r="C42" s="104"/>
      <c r="D42" s="104"/>
      <c r="E42" s="104"/>
      <c r="F42" s="104"/>
      <c r="G42" s="104"/>
      <c r="H42" s="104"/>
    </row>
    <row r="43" spans="2:8" x14ac:dyDescent="0.25">
      <c r="B43" s="104"/>
      <c r="C43" s="104"/>
      <c r="D43" s="104"/>
      <c r="E43" s="104"/>
      <c r="F43" s="104"/>
      <c r="G43" s="104"/>
      <c r="H43" s="104"/>
    </row>
  </sheetData>
  <mergeCells count="10">
    <mergeCell ref="B29:C29"/>
    <mergeCell ref="E19:H19"/>
    <mergeCell ref="D20:D21"/>
    <mergeCell ref="B19:D19"/>
    <mergeCell ref="E20:E21"/>
    <mergeCell ref="F20:F21"/>
    <mergeCell ref="H20:H21"/>
    <mergeCell ref="G20:G21"/>
    <mergeCell ref="B20:B21"/>
    <mergeCell ref="C20:C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L21"/>
  <sheetViews>
    <sheetView showZeros="0" view="pageBreakPreview" zoomScaleNormal="100" zoomScaleSheetLayoutView="100" workbookViewId="0"/>
  </sheetViews>
  <sheetFormatPr baseColWidth="10" defaultRowHeight="15" x14ac:dyDescent="0.25"/>
  <cols>
    <col min="1" max="1" width="2.140625" customWidth="1"/>
    <col min="2" max="2" width="3.28515625" customWidth="1"/>
    <col min="3" max="3" width="6.28515625" style="2" customWidth="1"/>
    <col min="4" max="4" width="11.42578125" style="2"/>
    <col min="5" max="5" width="6.28515625" style="2" customWidth="1"/>
    <col min="6" max="6" width="16.42578125" style="2" customWidth="1"/>
    <col min="7" max="7" width="19.85546875" style="2" customWidth="1"/>
    <col min="8" max="8" width="11.42578125" style="2"/>
    <col min="9" max="9" width="7" style="2" customWidth="1"/>
    <col min="10" max="10" width="16.140625" style="2" customWidth="1"/>
    <col min="11" max="11" width="14.42578125" customWidth="1"/>
    <col min="12" max="12" width="4.42578125" customWidth="1"/>
  </cols>
  <sheetData>
    <row r="2" spans="2:12" ht="35.1" customHeight="1" x14ac:dyDescent="0.25">
      <c r="B2" s="47"/>
      <c r="C2" s="46"/>
      <c r="D2" s="46"/>
      <c r="E2" s="46"/>
      <c r="F2" s="166" t="s">
        <v>153</v>
      </c>
      <c r="G2" s="46"/>
      <c r="H2" s="46"/>
      <c r="I2" s="46"/>
      <c r="J2" s="46"/>
      <c r="K2" s="47"/>
      <c r="L2" s="47"/>
    </row>
    <row r="3" spans="2:12" ht="15" customHeight="1" x14ac:dyDescent="0.25">
      <c r="B3" s="47"/>
      <c r="C3" s="46"/>
      <c r="D3" s="46"/>
      <c r="E3" s="46"/>
      <c r="F3" s="169" t="s">
        <v>149</v>
      </c>
      <c r="G3" s="170" t="s">
        <v>150</v>
      </c>
      <c r="H3" s="46"/>
      <c r="I3" s="46"/>
      <c r="J3" s="46"/>
      <c r="K3" s="47"/>
      <c r="L3" s="47"/>
    </row>
    <row r="4" spans="2:12" ht="15" customHeight="1" x14ac:dyDescent="0.25">
      <c r="B4" s="47"/>
      <c r="C4" s="46"/>
      <c r="D4" s="46"/>
      <c r="E4" s="46"/>
      <c r="F4" s="90"/>
      <c r="G4" s="46"/>
      <c r="H4" s="46"/>
      <c r="I4" s="46"/>
      <c r="J4" s="46"/>
      <c r="K4" s="47"/>
      <c r="L4" s="47"/>
    </row>
    <row r="5" spans="2:12" ht="15" customHeight="1" x14ac:dyDescent="0.25">
      <c r="B5" s="47"/>
      <c r="C5" s="46"/>
      <c r="D5" s="46"/>
      <c r="E5" s="46"/>
      <c r="F5" s="90"/>
      <c r="G5" s="46"/>
      <c r="H5" s="46"/>
      <c r="I5" s="46"/>
      <c r="J5" s="46"/>
      <c r="K5" s="47"/>
      <c r="L5" s="47"/>
    </row>
    <row r="6" spans="2:12" ht="15" customHeight="1" x14ac:dyDescent="0.25">
      <c r="B6" s="47"/>
      <c r="C6" s="46"/>
      <c r="D6" s="46"/>
      <c r="E6" s="46"/>
      <c r="F6" s="90"/>
      <c r="G6" s="46"/>
      <c r="H6" s="46"/>
      <c r="I6" s="46"/>
      <c r="J6" s="46"/>
      <c r="K6" s="47"/>
      <c r="L6" s="47"/>
    </row>
    <row r="7" spans="2:12" ht="15" customHeight="1" x14ac:dyDescent="0.25">
      <c r="B7" s="47"/>
      <c r="C7" s="46"/>
      <c r="D7" s="46"/>
      <c r="E7" s="46"/>
      <c r="F7" s="90"/>
      <c r="G7" s="46"/>
      <c r="H7" s="46"/>
      <c r="I7" s="46"/>
      <c r="J7" s="46"/>
      <c r="K7" s="47"/>
      <c r="L7" s="47"/>
    </row>
    <row r="8" spans="2:12" s="1" customFormat="1" ht="24.95" customHeight="1" x14ac:dyDescent="0.2">
      <c r="B8" s="91"/>
      <c r="C8" s="65" t="s">
        <v>71</v>
      </c>
      <c r="D8" s="87"/>
      <c r="E8" s="87"/>
      <c r="F8" s="87"/>
      <c r="G8" s="88"/>
      <c r="H8" s="65" t="s">
        <v>70</v>
      </c>
      <c r="I8" s="88"/>
      <c r="J8" s="89"/>
      <c r="K8" s="91"/>
      <c r="L8" s="91"/>
    </row>
    <row r="9" spans="2:12" s="1" customFormat="1" ht="24.95" customHeight="1" x14ac:dyDescent="0.2">
      <c r="B9" s="91"/>
      <c r="C9" s="65" t="s">
        <v>74</v>
      </c>
      <c r="D9" s="87"/>
      <c r="E9" s="87"/>
      <c r="F9" s="87"/>
      <c r="G9" s="88"/>
      <c r="H9" s="65" t="s">
        <v>72</v>
      </c>
      <c r="I9" s="88"/>
      <c r="J9" s="89"/>
      <c r="K9" s="91"/>
      <c r="L9" s="91"/>
    </row>
    <row r="10" spans="2:12" s="1" customFormat="1" ht="24.95" customHeight="1" x14ac:dyDescent="0.2">
      <c r="B10" s="91"/>
      <c r="C10" s="65" t="s">
        <v>75</v>
      </c>
      <c r="D10" s="87"/>
      <c r="E10" s="87"/>
      <c r="F10" s="87"/>
      <c r="G10" s="88"/>
      <c r="H10" s="65" t="s">
        <v>73</v>
      </c>
      <c r="I10" s="88"/>
      <c r="J10" s="89"/>
      <c r="K10" s="91"/>
      <c r="L10" s="91"/>
    </row>
    <row r="11" spans="2:12" ht="24.95" customHeight="1" x14ac:dyDescent="0.25">
      <c r="B11" s="47"/>
      <c r="C11" s="65" t="s">
        <v>52</v>
      </c>
      <c r="D11" s="87"/>
      <c r="E11" s="87"/>
      <c r="F11" s="87"/>
      <c r="G11" s="88"/>
      <c r="H11" s="65" t="s">
        <v>53</v>
      </c>
      <c r="I11" s="88"/>
      <c r="J11" s="89"/>
      <c r="K11" s="47"/>
      <c r="L11" s="47"/>
    </row>
    <row r="12" spans="2:12" x14ac:dyDescent="0.25">
      <c r="B12" s="47"/>
      <c r="C12" s="46"/>
      <c r="D12" s="46"/>
      <c r="E12" s="46"/>
      <c r="F12" s="46"/>
      <c r="G12" s="46"/>
      <c r="H12" s="46"/>
      <c r="I12" s="46"/>
      <c r="J12" s="46"/>
      <c r="K12" s="47"/>
      <c r="L12" s="47"/>
    </row>
    <row r="13" spans="2:12" x14ac:dyDescent="0.25">
      <c r="B13" s="47"/>
      <c r="C13" s="46"/>
      <c r="D13" s="46"/>
      <c r="E13" s="46"/>
      <c r="F13" s="46"/>
      <c r="G13" s="46"/>
      <c r="H13" s="46"/>
      <c r="I13" s="46"/>
      <c r="J13" s="46"/>
      <c r="K13" s="47"/>
      <c r="L13" s="47"/>
    </row>
    <row r="14" spans="2:12" x14ac:dyDescent="0.25">
      <c r="B14" s="47"/>
      <c r="C14" s="46"/>
      <c r="D14" s="46"/>
      <c r="E14" s="46"/>
      <c r="F14" s="46"/>
      <c r="G14" s="46"/>
      <c r="H14" s="46"/>
      <c r="I14" s="46"/>
      <c r="J14" s="46"/>
      <c r="K14" s="47"/>
      <c r="L14" s="47"/>
    </row>
    <row r="15" spans="2:12" s="1" customFormat="1" ht="35.1" customHeight="1" x14ac:dyDescent="0.25">
      <c r="B15" s="91"/>
      <c r="C15" s="263" t="s">
        <v>48</v>
      </c>
      <c r="D15" s="263"/>
      <c r="E15" s="253"/>
      <c r="F15" s="254"/>
      <c r="G15" s="255"/>
      <c r="H15" s="253"/>
      <c r="I15" s="254"/>
      <c r="J15" s="254"/>
      <c r="K15" s="255"/>
      <c r="L15" s="91"/>
    </row>
    <row r="16" spans="2:12" s="1" customFormat="1" ht="35.1" customHeight="1" x14ac:dyDescent="0.25">
      <c r="B16" s="91"/>
      <c r="C16" s="263" t="s">
        <v>49</v>
      </c>
      <c r="D16" s="263"/>
      <c r="E16" s="253"/>
      <c r="F16" s="254"/>
      <c r="G16" s="255"/>
      <c r="H16" s="253"/>
      <c r="I16" s="254"/>
      <c r="J16" s="254"/>
      <c r="K16" s="255"/>
      <c r="L16" s="91"/>
    </row>
    <row r="17" spans="2:12" s="1" customFormat="1" ht="35.1" customHeight="1" x14ac:dyDescent="0.25">
      <c r="B17" s="91"/>
      <c r="C17" s="263"/>
      <c r="D17" s="263"/>
      <c r="E17" s="256">
        <f>IFERROR(E16/E15*100,0)</f>
        <v>0</v>
      </c>
      <c r="F17" s="257"/>
      <c r="G17" s="258"/>
      <c r="H17" s="256">
        <f>IFERROR(H16/H15*100,0)</f>
        <v>0</v>
      </c>
      <c r="I17" s="257"/>
      <c r="J17" s="257"/>
      <c r="K17" s="258"/>
      <c r="L17" s="91"/>
    </row>
    <row r="18" spans="2:12" s="1" customFormat="1" ht="35.1" customHeight="1" x14ac:dyDescent="0.25">
      <c r="B18" s="91"/>
      <c r="C18" s="263" t="s">
        <v>50</v>
      </c>
      <c r="D18" s="263"/>
      <c r="E18" s="248"/>
      <c r="F18" s="259"/>
      <c r="G18" s="249"/>
      <c r="H18" s="248"/>
      <c r="I18" s="259"/>
      <c r="J18" s="259"/>
      <c r="K18" s="249"/>
      <c r="L18" s="91"/>
    </row>
    <row r="19" spans="2:12" s="1" customFormat="1" ht="54.95" customHeight="1" x14ac:dyDescent="0.25">
      <c r="B19" s="91"/>
      <c r="C19" s="260" t="s">
        <v>51</v>
      </c>
      <c r="D19" s="261"/>
      <c r="E19" s="261"/>
      <c r="F19" s="261"/>
      <c r="G19" s="261"/>
      <c r="H19" s="261"/>
      <c r="I19" s="261"/>
      <c r="J19" s="261"/>
      <c r="K19" s="262"/>
      <c r="L19" s="91"/>
    </row>
    <row r="20" spans="2:12" ht="20.100000000000001" customHeight="1" x14ac:dyDescent="0.25">
      <c r="B20" s="106"/>
      <c r="C20" s="71"/>
      <c r="D20" s="71"/>
      <c r="E20" s="71"/>
      <c r="F20" s="71"/>
      <c r="G20" s="71"/>
      <c r="H20" s="71"/>
      <c r="I20" s="71"/>
      <c r="J20" s="71"/>
      <c r="K20" s="161"/>
      <c r="L20" s="106"/>
    </row>
    <row r="21" spans="2:12" x14ac:dyDescent="0.25">
      <c r="C21" s="74"/>
      <c r="D21" s="74"/>
      <c r="E21" s="74"/>
      <c r="F21" s="74"/>
      <c r="G21" s="74"/>
      <c r="H21" s="74"/>
      <c r="I21" s="74"/>
      <c r="J21" s="74"/>
      <c r="K21" s="106"/>
    </row>
  </sheetData>
  <mergeCells count="13">
    <mergeCell ref="H15:K15"/>
    <mergeCell ref="H16:K16"/>
    <mergeCell ref="H17:K17"/>
    <mergeCell ref="H18:K18"/>
    <mergeCell ref="C19:K19"/>
    <mergeCell ref="E18:G18"/>
    <mergeCell ref="C15:D15"/>
    <mergeCell ref="C16:D16"/>
    <mergeCell ref="C17:D17"/>
    <mergeCell ref="C18:D18"/>
    <mergeCell ref="E15:G15"/>
    <mergeCell ref="E16:G16"/>
    <mergeCell ref="E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1" orientation="landscape" r:id="rId1"/>
  <rowBreaks count="1" manualBreakCount="1">
    <brk id="21" min="1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2:M24"/>
  <sheetViews>
    <sheetView showZeros="0" tabSelected="1" view="pageBreakPreview" zoomScale="70" zoomScaleNormal="100" zoomScaleSheetLayoutView="70" workbookViewId="0"/>
  </sheetViews>
  <sheetFormatPr baseColWidth="10" defaultRowHeight="15" x14ac:dyDescent="0.25"/>
  <cols>
    <col min="1" max="1" width="4" customWidth="1"/>
    <col min="2" max="2" width="13.5703125" style="8" customWidth="1"/>
    <col min="3" max="3" width="13.7109375" style="8" customWidth="1"/>
    <col min="4" max="4" width="11.42578125" style="8"/>
    <col min="5" max="5" width="15.7109375" style="8" customWidth="1"/>
    <col min="6" max="6" width="11.42578125" style="8"/>
    <col min="7" max="8" width="18.28515625" style="8" customWidth="1"/>
    <col min="9" max="9" width="11.42578125" style="8"/>
    <col min="10" max="10" width="12.140625" style="8" customWidth="1"/>
    <col min="11" max="11" width="56.85546875" style="8" customWidth="1"/>
  </cols>
  <sheetData>
    <row r="2" spans="2:13" ht="45" customHeight="1" x14ac:dyDescent="0.25">
      <c r="B2" s="101"/>
      <c r="C2" s="101"/>
      <c r="D2" s="101"/>
      <c r="E2" s="111" t="s">
        <v>152</v>
      </c>
      <c r="F2" s="101"/>
      <c r="G2" s="101"/>
      <c r="H2" s="101"/>
      <c r="I2" s="101"/>
      <c r="J2" s="101"/>
      <c r="K2" s="101"/>
    </row>
    <row r="3" spans="2:13" ht="18" x14ac:dyDescent="0.25">
      <c r="B3" s="101"/>
      <c r="C3" s="101"/>
      <c r="D3" s="101"/>
      <c r="E3" s="110" t="s">
        <v>149</v>
      </c>
      <c r="F3" s="171" t="s">
        <v>150</v>
      </c>
      <c r="G3" s="101"/>
      <c r="H3" s="101"/>
      <c r="I3" s="101"/>
      <c r="J3" s="101"/>
      <c r="K3" s="101"/>
    </row>
    <row r="4" spans="2:13" ht="18" x14ac:dyDescent="0.25">
      <c r="B4" s="101"/>
      <c r="C4" s="101"/>
      <c r="D4" s="101"/>
      <c r="E4" s="110"/>
      <c r="F4" s="171"/>
      <c r="G4" s="101"/>
      <c r="H4" s="101"/>
      <c r="I4" s="101"/>
      <c r="J4" s="101"/>
      <c r="K4" s="101"/>
    </row>
    <row r="5" spans="2:13" ht="18" x14ac:dyDescent="0.25">
      <c r="B5" s="101"/>
      <c r="C5" s="101"/>
      <c r="D5" s="101"/>
      <c r="E5" s="110"/>
      <c r="F5" s="171"/>
      <c r="G5" s="101"/>
      <c r="H5" s="101"/>
      <c r="I5" s="101"/>
      <c r="J5" s="101"/>
      <c r="K5" s="101"/>
    </row>
    <row r="6" spans="2:13" s="21" customFormat="1" ht="24.95" customHeight="1" x14ac:dyDescent="0.25">
      <c r="B6" s="108"/>
      <c r="C6" s="112"/>
      <c r="D6" s="112"/>
      <c r="E6" s="112"/>
      <c r="F6" s="112"/>
      <c r="G6" s="112"/>
      <c r="H6" s="112"/>
      <c r="I6" s="112"/>
      <c r="J6" s="112"/>
      <c r="K6" s="112"/>
    </row>
    <row r="7" spans="2:13" s="21" customFormat="1" ht="35.1" customHeight="1" x14ac:dyDescent="0.25">
      <c r="B7" s="83" t="s">
        <v>71</v>
      </c>
      <c r="C7" s="92"/>
      <c r="D7" s="92"/>
      <c r="E7" s="92"/>
      <c r="F7" s="92"/>
      <c r="G7" s="113"/>
      <c r="H7" s="92"/>
      <c r="I7" s="114"/>
      <c r="J7" s="83" t="s">
        <v>52</v>
      </c>
      <c r="K7" s="115"/>
    </row>
    <row r="8" spans="2:13" s="21" customFormat="1" ht="35.1" customHeight="1" x14ac:dyDescent="0.25">
      <c r="B8" s="83" t="s">
        <v>54</v>
      </c>
      <c r="C8" s="92"/>
      <c r="D8" s="92"/>
      <c r="E8" s="92"/>
      <c r="F8" s="92"/>
      <c r="G8" s="113"/>
      <c r="H8" s="92"/>
      <c r="I8" s="114"/>
      <c r="J8" s="83" t="s">
        <v>53</v>
      </c>
      <c r="K8" s="115"/>
    </row>
    <row r="9" spans="2:13" s="21" customFormat="1" ht="24.95" customHeight="1" x14ac:dyDescent="0.25"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2:13" s="21" customFormat="1" ht="24.95" customHeight="1" x14ac:dyDescent="0.25"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2:13" x14ac:dyDescent="0.25"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13" s="20" customFormat="1" ht="35.1" customHeight="1" x14ac:dyDescent="0.25">
      <c r="B12" s="19" t="s">
        <v>55</v>
      </c>
      <c r="C12" s="19" t="s">
        <v>58</v>
      </c>
      <c r="D12" s="35" t="s">
        <v>102</v>
      </c>
      <c r="E12" s="19" t="s">
        <v>60</v>
      </c>
      <c r="F12" s="19" t="s">
        <v>56</v>
      </c>
      <c r="G12" s="19" t="s">
        <v>57</v>
      </c>
      <c r="H12" s="19" t="s">
        <v>104</v>
      </c>
      <c r="I12" s="19" t="s">
        <v>59</v>
      </c>
      <c r="J12" s="19" t="s">
        <v>103</v>
      </c>
      <c r="K12" s="19" t="s">
        <v>46</v>
      </c>
    </row>
    <row r="13" spans="2:13" ht="35.1" customHeight="1" x14ac:dyDescent="0.25">
      <c r="B13" s="24"/>
      <c r="C13" s="23"/>
      <c r="D13" s="24"/>
      <c r="E13" s="11"/>
      <c r="F13" s="11"/>
      <c r="G13" s="22"/>
      <c r="H13" s="13">
        <f>IFERROR(G13/PI()/(E13/2)^2,0)</f>
        <v>0</v>
      </c>
      <c r="I13" s="23"/>
      <c r="J13" s="45">
        <f t="shared" ref="J13:J24" si="0">+I13-C13</f>
        <v>0</v>
      </c>
      <c r="K13" s="18"/>
    </row>
    <row r="14" spans="2:13" ht="35.1" customHeight="1" x14ac:dyDescent="0.25">
      <c r="B14" s="24"/>
      <c r="C14" s="23"/>
      <c r="D14" s="24"/>
      <c r="E14" s="11"/>
      <c r="F14" s="11"/>
      <c r="G14" s="22"/>
      <c r="H14" s="13">
        <f t="shared" ref="H14:H24" si="1">IFERROR(G14/PI()/(E14/2)^2,0)</f>
        <v>0</v>
      </c>
      <c r="I14" s="23"/>
      <c r="J14" s="45">
        <f t="shared" si="0"/>
        <v>0</v>
      </c>
      <c r="K14" s="18"/>
      <c r="M14" s="25"/>
    </row>
    <row r="15" spans="2:13" ht="35.1" customHeight="1" x14ac:dyDescent="0.25">
      <c r="B15" s="24"/>
      <c r="C15" s="23"/>
      <c r="D15" s="24"/>
      <c r="E15" s="11"/>
      <c r="F15" s="11"/>
      <c r="G15" s="22"/>
      <c r="H15" s="13">
        <f t="shared" si="1"/>
        <v>0</v>
      </c>
      <c r="I15" s="23"/>
      <c r="J15" s="45">
        <f t="shared" si="0"/>
        <v>0</v>
      </c>
      <c r="K15" s="18"/>
      <c r="M15" s="25"/>
    </row>
    <row r="16" spans="2:13" ht="35.1" customHeight="1" x14ac:dyDescent="0.25">
      <c r="B16" s="24"/>
      <c r="C16" s="23"/>
      <c r="D16" s="24"/>
      <c r="E16" s="11"/>
      <c r="F16" s="11"/>
      <c r="G16" s="22"/>
      <c r="H16" s="13">
        <f t="shared" si="1"/>
        <v>0</v>
      </c>
      <c r="I16" s="23"/>
      <c r="J16" s="45">
        <f t="shared" si="0"/>
        <v>0</v>
      </c>
      <c r="K16" s="18"/>
      <c r="M16" s="25"/>
    </row>
    <row r="17" spans="2:11" ht="35.1" customHeight="1" x14ac:dyDescent="0.25">
      <c r="B17" s="24"/>
      <c r="C17" s="23"/>
      <c r="D17" s="24"/>
      <c r="E17" s="11"/>
      <c r="F17" s="11"/>
      <c r="G17" s="22"/>
      <c r="H17" s="13">
        <f t="shared" si="1"/>
        <v>0</v>
      </c>
      <c r="I17" s="23"/>
      <c r="J17" s="45">
        <f t="shared" si="0"/>
        <v>0</v>
      </c>
      <c r="K17" s="18"/>
    </row>
    <row r="18" spans="2:11" ht="35.1" customHeight="1" x14ac:dyDescent="0.25">
      <c r="B18" s="24"/>
      <c r="C18" s="23"/>
      <c r="D18" s="24"/>
      <c r="E18" s="11"/>
      <c r="F18" s="11"/>
      <c r="G18" s="22"/>
      <c r="H18" s="13">
        <f t="shared" si="1"/>
        <v>0</v>
      </c>
      <c r="I18" s="23"/>
      <c r="J18" s="45">
        <f t="shared" si="0"/>
        <v>0</v>
      </c>
      <c r="K18" s="18"/>
    </row>
    <row r="19" spans="2:11" ht="35.1" customHeight="1" x14ac:dyDescent="0.25">
      <c r="B19" s="24"/>
      <c r="C19" s="23"/>
      <c r="D19" s="24"/>
      <c r="E19" s="11"/>
      <c r="F19" s="11"/>
      <c r="G19" s="22"/>
      <c r="H19" s="13">
        <f t="shared" si="1"/>
        <v>0</v>
      </c>
      <c r="I19" s="23"/>
      <c r="J19" s="45">
        <f t="shared" si="0"/>
        <v>0</v>
      </c>
      <c r="K19" s="18"/>
    </row>
    <row r="20" spans="2:11" ht="35.1" customHeight="1" x14ac:dyDescent="0.25">
      <c r="B20" s="24"/>
      <c r="C20" s="23"/>
      <c r="D20" s="24"/>
      <c r="E20" s="11"/>
      <c r="F20" s="11"/>
      <c r="G20" s="22"/>
      <c r="H20" s="13">
        <f t="shared" si="1"/>
        <v>0</v>
      </c>
      <c r="I20" s="23"/>
      <c r="J20" s="45">
        <f t="shared" si="0"/>
        <v>0</v>
      </c>
      <c r="K20" s="18"/>
    </row>
    <row r="21" spans="2:11" ht="35.1" customHeight="1" x14ac:dyDescent="0.25">
      <c r="B21" s="24"/>
      <c r="C21" s="23"/>
      <c r="D21" s="24"/>
      <c r="E21" s="11"/>
      <c r="F21" s="11"/>
      <c r="G21" s="22"/>
      <c r="H21" s="13">
        <f t="shared" si="1"/>
        <v>0</v>
      </c>
      <c r="I21" s="23"/>
      <c r="J21" s="45">
        <f t="shared" si="0"/>
        <v>0</v>
      </c>
      <c r="K21" s="18"/>
    </row>
    <row r="22" spans="2:11" ht="35.1" customHeight="1" x14ac:dyDescent="0.25">
      <c r="B22" s="24"/>
      <c r="C22" s="23"/>
      <c r="D22" s="24"/>
      <c r="E22" s="11"/>
      <c r="F22" s="11"/>
      <c r="G22" s="22"/>
      <c r="H22" s="13">
        <f t="shared" si="1"/>
        <v>0</v>
      </c>
      <c r="I22" s="23"/>
      <c r="J22" s="45">
        <f t="shared" si="0"/>
        <v>0</v>
      </c>
      <c r="K22" s="18"/>
    </row>
    <row r="23" spans="2:11" ht="35.1" customHeight="1" x14ac:dyDescent="0.25">
      <c r="B23" s="24"/>
      <c r="C23" s="23"/>
      <c r="D23" s="24"/>
      <c r="E23" s="11"/>
      <c r="F23" s="11"/>
      <c r="G23" s="22"/>
      <c r="H23" s="13">
        <f t="shared" si="1"/>
        <v>0</v>
      </c>
      <c r="I23" s="23"/>
      <c r="J23" s="45">
        <f t="shared" si="0"/>
        <v>0</v>
      </c>
      <c r="K23" s="18"/>
    </row>
    <row r="24" spans="2:11" ht="35.1" customHeight="1" x14ac:dyDescent="0.25">
      <c r="B24" s="24"/>
      <c r="C24" s="23"/>
      <c r="D24" s="24"/>
      <c r="E24" s="11"/>
      <c r="F24" s="11"/>
      <c r="G24" s="22"/>
      <c r="H24" s="13">
        <f t="shared" si="1"/>
        <v>0</v>
      </c>
      <c r="I24" s="23"/>
      <c r="J24" s="45">
        <f t="shared" si="0"/>
        <v>0</v>
      </c>
      <c r="K24" s="1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granulometria</vt:lpstr>
      <vt:lpstr>desgaste</vt:lpstr>
      <vt:lpstr>polvo_impalpable</vt:lpstr>
      <vt:lpstr>sulfato_sodio</vt:lpstr>
      <vt:lpstr>dimetil_sulfoxido</vt:lpstr>
      <vt:lpstr>chatura</vt:lpstr>
      <vt:lpstr>eq_arena</vt:lpstr>
      <vt:lpstr>compresion</vt:lpstr>
      <vt:lpstr>chatura!Área_de_impresión</vt:lpstr>
      <vt:lpstr>compresion!Área_de_impresión</vt:lpstr>
      <vt:lpstr>desgaste!Área_de_impresión</vt:lpstr>
      <vt:lpstr>dimetil_sulfoxido!Área_de_impresión</vt:lpstr>
      <vt:lpstr>eq_arena!Área_de_impresión</vt:lpstr>
      <vt:lpstr>granulometria!Área_de_impresión</vt:lpstr>
      <vt:lpstr>polvo_impalpable!Área_de_impresión</vt:lpstr>
      <vt:lpstr>sulfato_sodio!Área_de_impresión</vt:lpstr>
    </vt:vector>
  </TitlesOfParts>
  <Company>MTOP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 BILINSKI</cp:lastModifiedBy>
  <cp:lastPrinted>2019-11-06T18:53:25Z</cp:lastPrinted>
  <dcterms:created xsi:type="dcterms:W3CDTF">2019-09-23T12:17:56Z</dcterms:created>
  <dcterms:modified xsi:type="dcterms:W3CDTF">2019-11-28T12:52:14Z</dcterms:modified>
</cp:coreProperties>
</file>