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17231911\Desktop\PLANILLAS DE ENSAYOS\"/>
    </mc:Choice>
  </mc:AlternateContent>
  <bookViews>
    <workbookView xWindow="0" yWindow="0" windowWidth="21600" windowHeight="9045" tabRatio="843"/>
  </bookViews>
  <sheets>
    <sheet name="granulometria" sheetId="6" r:id="rId1"/>
    <sheet name="limites" sheetId="3" r:id="rId2"/>
    <sheet name="proctor" sheetId="4" r:id="rId3"/>
    <sheet name="cbr" sheetId="22" r:id="rId4"/>
    <sheet name="desgaste" sheetId="7" r:id="rId5"/>
    <sheet name="sulfato_sodio" sheetId="8" r:id="rId6"/>
    <sheet name="dimetil_sulfoxido" sheetId="23" r:id="rId7"/>
    <sheet name="cono_arena" sheetId="5" r:id="rId8"/>
    <sheet name="densimetro_nuclear" sheetId="18" r:id="rId9"/>
    <sheet name="eq_arena" sheetId="12" r:id="rId10"/>
  </sheets>
  <definedNames>
    <definedName name="_xlnm.Print_Area" localSheetId="3">cbr!$B$2:$Q$214</definedName>
    <definedName name="_xlnm.Print_Area" localSheetId="7">cono_arena!$B$2:$Q$33</definedName>
    <definedName name="_xlnm.Print_Area" localSheetId="8">densimetro_nuclear!$B$2:$H$45</definedName>
    <definedName name="_xlnm.Print_Area" localSheetId="4">desgaste!$B$2:$M$59</definedName>
    <definedName name="_xlnm.Print_Area" localSheetId="6">dimetil_sulfoxido!$B$2:$M$32</definedName>
    <definedName name="_xlnm.Print_Area" localSheetId="9">eq_arena!$B$2:$L$21</definedName>
    <definedName name="_xlnm.Print_Area" localSheetId="0">granulometria!$B$2:$O$71</definedName>
    <definedName name="_xlnm.Print_Area" localSheetId="1">limites!$B$2:$K$62</definedName>
    <definedName name="_xlnm.Print_Area" localSheetId="2">proctor!$B$2:$O$91</definedName>
    <definedName name="_xlnm.Print_Area" localSheetId="5">sulfato_sodio!$B$2:$M$48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" i="23" l="1"/>
  <c r="L28" i="23"/>
  <c r="K28" i="23"/>
  <c r="L26" i="23"/>
  <c r="M26" i="23" s="1"/>
  <c r="K26" i="23"/>
  <c r="H26" i="23"/>
  <c r="L24" i="23"/>
  <c r="M24" i="23" s="1"/>
  <c r="K24" i="23"/>
  <c r="H24" i="23"/>
  <c r="L22" i="23"/>
  <c r="M22" i="23" s="1"/>
  <c r="K22" i="23"/>
  <c r="H22" i="23"/>
  <c r="L40" i="4"/>
  <c r="L39" i="4"/>
  <c r="J39" i="4"/>
  <c r="J40" i="4" s="1"/>
  <c r="H39" i="4"/>
  <c r="H40" i="4" s="1"/>
  <c r="N72" i="22"/>
  <c r="J72" i="22"/>
  <c r="F72" i="22"/>
  <c r="N71" i="22"/>
  <c r="J71" i="22"/>
  <c r="F71" i="22"/>
  <c r="N70" i="22"/>
  <c r="J70" i="22"/>
  <c r="F70" i="22"/>
  <c r="P69" i="22"/>
  <c r="N69" i="22"/>
  <c r="L69" i="22"/>
  <c r="J69" i="22"/>
  <c r="H69" i="22"/>
  <c r="F69" i="22"/>
  <c r="P68" i="22"/>
  <c r="K162" i="22" s="1"/>
  <c r="N68" i="22"/>
  <c r="L68" i="22"/>
  <c r="J68" i="22"/>
  <c r="H68" i="22"/>
  <c r="F68" i="22"/>
  <c r="N67" i="22"/>
  <c r="J67" i="22"/>
  <c r="F67" i="22"/>
  <c r="N66" i="22"/>
  <c r="J66" i="22"/>
  <c r="F66" i="22"/>
  <c r="N65" i="22"/>
  <c r="J65" i="22"/>
  <c r="F65" i="22"/>
  <c r="N64" i="22"/>
  <c r="J64" i="22"/>
  <c r="F64" i="22"/>
  <c r="P51" i="22"/>
  <c r="O51" i="22"/>
  <c r="M51" i="22"/>
  <c r="L51" i="22"/>
  <c r="J51" i="22"/>
  <c r="I51" i="22"/>
  <c r="P50" i="22"/>
  <c r="O50" i="22"/>
  <c r="M50" i="22"/>
  <c r="L50" i="22"/>
  <c r="J50" i="22"/>
  <c r="I50" i="22"/>
  <c r="P49" i="22"/>
  <c r="O49" i="22"/>
  <c r="M49" i="22"/>
  <c r="L49" i="22"/>
  <c r="J49" i="22"/>
  <c r="I49" i="22"/>
  <c r="P31" i="22"/>
  <c r="O31" i="22"/>
  <c r="N31" i="22"/>
  <c r="M31" i="22"/>
  <c r="L31" i="22"/>
  <c r="K31" i="22"/>
  <c r="J31" i="22"/>
  <c r="I31" i="22"/>
  <c r="H31" i="22"/>
  <c r="P29" i="22"/>
  <c r="O29" i="22"/>
  <c r="O32" i="22" s="1"/>
  <c r="N29" i="22"/>
  <c r="N32" i="22" s="1"/>
  <c r="M29" i="22"/>
  <c r="M32" i="22" s="1"/>
  <c r="L29" i="22"/>
  <c r="K29" i="22"/>
  <c r="J29" i="22"/>
  <c r="J32" i="22" s="1"/>
  <c r="I29" i="22"/>
  <c r="I32" i="22" s="1"/>
  <c r="H29" i="22"/>
  <c r="P22" i="22"/>
  <c r="P24" i="22" s="1"/>
  <c r="N22" i="22"/>
  <c r="N24" i="22" s="1"/>
  <c r="M22" i="22"/>
  <c r="M24" i="22" s="1"/>
  <c r="K22" i="22"/>
  <c r="K24" i="22" s="1"/>
  <c r="J22" i="22"/>
  <c r="J24" i="22" s="1"/>
  <c r="H22" i="22"/>
  <c r="H24" i="22" s="1"/>
  <c r="M29" i="23" l="1"/>
  <c r="I162" i="22"/>
  <c r="G162" i="22"/>
  <c r="K32" i="22"/>
  <c r="H32" i="22"/>
  <c r="L32" i="22"/>
  <c r="P32" i="22"/>
  <c r="N33" i="22"/>
  <c r="N34" i="22" s="1"/>
  <c r="K161" i="22" s="1"/>
  <c r="H33" i="22"/>
  <c r="H34" i="22" s="1"/>
  <c r="G161" i="22" s="1"/>
  <c r="K33" i="22"/>
  <c r="K34" i="22" s="1"/>
  <c r="I161" i="22" s="1"/>
  <c r="K15" i="6" l="1"/>
  <c r="I15" i="6"/>
  <c r="G15" i="6"/>
  <c r="E15" i="6"/>
  <c r="G37" i="4" l="1"/>
  <c r="F37" i="4"/>
  <c r="I37" i="4"/>
  <c r="H37" i="4"/>
  <c r="K37" i="4"/>
  <c r="J37" i="4"/>
  <c r="M37" i="4"/>
  <c r="L37" i="4"/>
  <c r="N37" i="4"/>
  <c r="O37" i="4"/>
  <c r="O35" i="4"/>
  <c r="N35" i="4"/>
  <c r="M35" i="4"/>
  <c r="L35" i="4"/>
  <c r="K35" i="4"/>
  <c r="J35" i="4"/>
  <c r="I35" i="4"/>
  <c r="H35" i="4"/>
  <c r="G35" i="4"/>
  <c r="F35" i="4"/>
  <c r="N29" i="4"/>
  <c r="N31" i="4" s="1"/>
  <c r="L29" i="4"/>
  <c r="L31" i="4" s="1"/>
  <c r="J29" i="4"/>
  <c r="J31" i="4" s="1"/>
  <c r="H29" i="4"/>
  <c r="H31" i="4" s="1"/>
  <c r="F29" i="4"/>
  <c r="F31" i="4" s="1"/>
  <c r="O14" i="5"/>
  <c r="C24" i="3"/>
  <c r="H57" i="7"/>
  <c r="E16" i="6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s="1"/>
  <c r="E29" i="6" s="1"/>
  <c r="E30" i="6" s="1"/>
  <c r="I38" i="4" l="1"/>
  <c r="M38" i="4"/>
  <c r="J38" i="4"/>
  <c r="N38" i="4"/>
  <c r="H38" i="4"/>
  <c r="L38" i="4"/>
  <c r="F38" i="4"/>
  <c r="O38" i="4"/>
  <c r="G38" i="4"/>
  <c r="K38" i="4"/>
  <c r="J32" i="6"/>
  <c r="F39" i="4" l="1"/>
  <c r="F40" i="4" s="1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H14" i="5"/>
  <c r="J14" i="5" s="1"/>
  <c r="H15" i="5"/>
  <c r="J15" i="5" s="1"/>
  <c r="H16" i="5"/>
  <c r="J16" i="5" s="1"/>
  <c r="H17" i="5"/>
  <c r="J17" i="5" s="1"/>
  <c r="H18" i="5"/>
  <c r="J18" i="5" s="1"/>
  <c r="H19" i="5"/>
  <c r="J19" i="5" s="1"/>
  <c r="H20" i="5"/>
  <c r="J20" i="5" s="1"/>
  <c r="H21" i="5"/>
  <c r="J21" i="5" s="1"/>
  <c r="H22" i="5"/>
  <c r="J22" i="5" s="1"/>
  <c r="H23" i="5"/>
  <c r="J23" i="5" s="1"/>
  <c r="H24" i="5"/>
  <c r="J24" i="5" s="1"/>
  <c r="H25" i="5"/>
  <c r="J25" i="5" s="1"/>
  <c r="H26" i="5"/>
  <c r="J26" i="5" s="1"/>
  <c r="H27" i="5"/>
  <c r="J27" i="5" s="1"/>
  <c r="H28" i="5"/>
  <c r="J28" i="5" s="1"/>
  <c r="L47" i="8" l="1"/>
  <c r="M47" i="8" s="1"/>
  <c r="K47" i="8"/>
  <c r="L46" i="8"/>
  <c r="M46" i="8" s="1"/>
  <c r="K46" i="8"/>
  <c r="L45" i="8"/>
  <c r="M45" i="8" s="1"/>
  <c r="K45" i="8"/>
  <c r="L44" i="8"/>
  <c r="M44" i="8" s="1"/>
  <c r="K44" i="8"/>
  <c r="L43" i="8"/>
  <c r="M43" i="8" s="1"/>
  <c r="K43" i="8"/>
  <c r="L42" i="8"/>
  <c r="M42" i="8" s="1"/>
  <c r="K42" i="8"/>
  <c r="L41" i="8"/>
  <c r="M41" i="8" s="1"/>
  <c r="K41" i="8"/>
  <c r="L22" i="8"/>
  <c r="M22" i="8" s="1"/>
  <c r="L28" i="8"/>
  <c r="M28" i="8" s="1"/>
  <c r="L26" i="8"/>
  <c r="M26" i="8" s="1"/>
  <c r="L24" i="8"/>
  <c r="M24" i="8" s="1"/>
  <c r="K28" i="8"/>
  <c r="K24" i="8"/>
  <c r="K26" i="8"/>
  <c r="K22" i="8"/>
  <c r="H26" i="8"/>
  <c r="H24" i="8"/>
  <c r="H22" i="8"/>
  <c r="K24" i="3"/>
  <c r="K22" i="3"/>
  <c r="M48" i="8" l="1"/>
  <c r="I24" i="3"/>
  <c r="J24" i="3"/>
  <c r="H24" i="3"/>
  <c r="D24" i="3"/>
  <c r="E24" i="3"/>
  <c r="F24" i="3"/>
  <c r="I22" i="3"/>
  <c r="J22" i="3"/>
  <c r="H22" i="3"/>
  <c r="D22" i="3"/>
  <c r="E22" i="3"/>
  <c r="F22" i="3"/>
  <c r="C22" i="3"/>
  <c r="C25" i="3" l="1"/>
  <c r="G27" i="3" s="1"/>
  <c r="H17" i="12" l="1"/>
  <c r="E17" i="12"/>
  <c r="D32" i="6" l="1"/>
  <c r="I16" i="6" l="1"/>
  <c r="I17" i="6" s="1"/>
  <c r="I18" i="6" s="1"/>
  <c r="I19" i="6" s="1"/>
  <c r="I20" i="6" s="1"/>
  <c r="I21" i="6" s="1"/>
  <c r="I22" i="6" s="1"/>
  <c r="I23" i="6" s="1"/>
  <c r="I24" i="6" s="1"/>
  <c r="I25" i="6" s="1"/>
  <c r="I26" i="6" s="1"/>
  <c r="I27" i="6" s="1"/>
  <c r="I28" i="6" s="1"/>
  <c r="I29" i="6" s="1"/>
  <c r="I30" i="6" s="1"/>
  <c r="G16" i="6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G29" i="6" s="1"/>
  <c r="G30" i="6" s="1"/>
  <c r="O15" i="6" l="1"/>
  <c r="K16" i="6"/>
  <c r="O16" i="6" s="1"/>
  <c r="K17" i="6" l="1"/>
  <c r="O17" i="6" s="1"/>
  <c r="K18" i="6" l="1"/>
  <c r="O18" i="6" s="1"/>
  <c r="K19" i="6" l="1"/>
  <c r="O19" i="6" s="1"/>
  <c r="K20" i="6" l="1"/>
  <c r="O20" i="6" s="1"/>
  <c r="K21" i="6" l="1"/>
  <c r="O21" i="6" s="1"/>
  <c r="K22" i="6" l="1"/>
  <c r="O22" i="6" s="1"/>
  <c r="M29" i="8"/>
  <c r="K23" i="6" l="1"/>
  <c r="O23" i="6" s="1"/>
  <c r="H32" i="6"/>
  <c r="F32" i="6"/>
  <c r="K24" i="6" l="1"/>
  <c r="O24" i="6" s="1"/>
  <c r="K25" i="6" l="1"/>
  <c r="O25" i="6" s="1"/>
  <c r="K26" i="6" l="1"/>
  <c r="O26" i="6" s="1"/>
  <c r="K27" i="6" l="1"/>
  <c r="O27" i="6" s="1"/>
  <c r="K28" i="6" l="1"/>
  <c r="O28" i="6" s="1"/>
  <c r="K29" i="6" l="1"/>
  <c r="O29" i="6" s="1"/>
  <c r="K30" i="6" l="1"/>
  <c r="O30" i="6" s="1"/>
  <c r="N39" i="4" l="1"/>
  <c r="N40" i="4" l="1"/>
</calcChain>
</file>

<file path=xl/sharedStrings.xml><?xml version="1.0" encoding="utf-8"?>
<sst xmlns="http://schemas.openxmlformats.org/spreadsheetml/2006/main" count="546" uniqueCount="251">
  <si>
    <t>Nº</t>
  </si>
  <si>
    <t>LÍMITE PLÁSTICO - LÍMITE LÍQUIDO - ÍNDICE PLÁSTICO</t>
  </si>
  <si>
    <t>Determ.</t>
  </si>
  <si>
    <t>% humedad</t>
  </si>
  <si>
    <t>Promedio límite plástico</t>
  </si>
  <si>
    <t>corrección a 25 golpes lím. Líq.</t>
  </si>
  <si>
    <t>NO PLÁSTICO</t>
  </si>
  <si>
    <t>Límite Líquido</t>
  </si>
  <si>
    <t>ÍNDICE PLÁSTICO</t>
  </si>
  <si>
    <t>Molde Nº</t>
  </si>
  <si>
    <t>Número de capas</t>
  </si>
  <si>
    <t>Número de golpes por capa</t>
  </si>
  <si>
    <t>Peso suelo húmedo más molde (gr.)</t>
  </si>
  <si>
    <t>Peso del molde (gr.)</t>
  </si>
  <si>
    <t>Peso del suelo húmedo (gr.)</t>
  </si>
  <si>
    <t>Pesafiltros Nº</t>
  </si>
  <si>
    <t>Peso suelo húmedo más pesafiltros (gr.)</t>
  </si>
  <si>
    <t>Peso suelo seco más pesafiltros (gr.)</t>
  </si>
  <si>
    <t>Peso del agua (gr.)</t>
  </si>
  <si>
    <t>Peso del pesafiltros (gr.)</t>
  </si>
  <si>
    <t>Peso del suelo seco (gr.)</t>
  </si>
  <si>
    <t>CONTENIDO DE HUMEDAD Y PESO UNITARIO DE LOS EJEMPLARES DE ENSAYO</t>
  </si>
  <si>
    <t>CONDICIÓN DEL EJEMPLAR</t>
  </si>
  <si>
    <t>ANTES DE LA SATURACIÓN</t>
  </si>
  <si>
    <t>DESP.</t>
  </si>
  <si>
    <t>CONTENIDO DE HUMEDAD EN</t>
  </si>
  <si>
    <t>abajo</t>
  </si>
  <si>
    <t>arriba</t>
  </si>
  <si>
    <t>2,5 cm super.</t>
  </si>
  <si>
    <t>DATOS DE EXPANSIÓN</t>
  </si>
  <si>
    <t>Día del mes</t>
  </si>
  <si>
    <t>Hora del día</t>
  </si>
  <si>
    <t>Tiempo trans. (días)</t>
  </si>
  <si>
    <t>Expansión</t>
  </si>
  <si>
    <t>Pulgadas</t>
  </si>
  <si>
    <t>&lt;------- 10 golpes --------&gt;</t>
  </si>
  <si>
    <t>&lt;------- 25 golpes --------&gt;</t>
  </si>
  <si>
    <t>DATOS DEL CBR</t>
  </si>
  <si>
    <t>Carga de ensayo</t>
  </si>
  <si>
    <t>CBR corregido</t>
  </si>
  <si>
    <t>Porcentaje</t>
  </si>
  <si>
    <t>Peso muestra (gr.)</t>
  </si>
  <si>
    <t>% Mínimo</t>
  </si>
  <si>
    <t>% Máximo</t>
  </si>
  <si>
    <t>Dentro o fuera huso</t>
  </si>
  <si>
    <t>Pasa %</t>
  </si>
  <si>
    <r>
      <t>Volúmen del ejemplar (cm</t>
    </r>
    <r>
      <rPr>
        <vertAlign val="superscript"/>
        <sz val="18"/>
        <color theme="1"/>
        <rFont val="Arial"/>
        <family val="2"/>
      </rPr>
      <t>3</t>
    </r>
    <r>
      <rPr>
        <sz val="18"/>
        <color theme="1"/>
        <rFont val="Arial"/>
        <family val="2"/>
      </rPr>
      <t>)</t>
    </r>
  </si>
  <si>
    <r>
      <t>Peso unitario suelo húmedo (gr./cm</t>
    </r>
    <r>
      <rPr>
        <vertAlign val="superscript"/>
        <sz val="18"/>
        <color theme="1"/>
        <rFont val="Arial"/>
        <family val="2"/>
      </rPr>
      <t>3</t>
    </r>
    <r>
      <rPr>
        <sz val="18"/>
        <color theme="1"/>
        <rFont val="Arial"/>
        <family val="2"/>
      </rPr>
      <t>)</t>
    </r>
  </si>
  <si>
    <r>
      <t>Peso unitario suelo seco (gr./cm</t>
    </r>
    <r>
      <rPr>
        <vertAlign val="superscript"/>
        <sz val="18"/>
        <color theme="1"/>
        <rFont val="Arial"/>
        <family val="2"/>
      </rPr>
      <t>3</t>
    </r>
    <r>
      <rPr>
        <sz val="18"/>
        <color theme="1"/>
        <rFont val="Arial"/>
        <family val="2"/>
      </rPr>
      <t>)</t>
    </r>
  </si>
  <si>
    <t>GRADUACIONES:</t>
  </si>
  <si>
    <t>TIPO "A"</t>
  </si>
  <si>
    <t>PASA TAMIZ  1.1/2" RETIENE TAMIZ 1"</t>
  </si>
  <si>
    <t>12 ESFERAS</t>
  </si>
  <si>
    <t>PASA TAMIZ  1" RETIENE TAMIZ 3/4"</t>
  </si>
  <si>
    <t>PASA TAMIZ  3/4" RETIENE TAMIZ 1/2"</t>
  </si>
  <si>
    <t>1,250 KGR.</t>
  </si>
  <si>
    <t>PASA TAMIZ  1/2" RETIENE TAMIZ 3/8"</t>
  </si>
  <si>
    <t>5.000 KGR.</t>
  </si>
  <si>
    <t>2.500 KGR.</t>
  </si>
  <si>
    <t>11 ESFERAS</t>
  </si>
  <si>
    <t>TIPO "B"</t>
  </si>
  <si>
    <t>4.584 KGR.</t>
  </si>
  <si>
    <t>TIPO "C"</t>
  </si>
  <si>
    <t>PASA TAMIZ  3/8" RETIENE TAMIZ 1/4"</t>
  </si>
  <si>
    <t>8 ESFERAS</t>
  </si>
  <si>
    <t>3.300 KGR.</t>
  </si>
  <si>
    <t>TIPO "D"</t>
  </si>
  <si>
    <t>6 ESFERAS</t>
  </si>
  <si>
    <t>GRADUACIÓN TIPO</t>
  </si>
  <si>
    <t>TIEMPO 500 VUELTAS</t>
  </si>
  <si>
    <t>P. INICIAL</t>
  </si>
  <si>
    <t>AGREGADO GRUESO</t>
  </si>
  <si>
    <t>Tamaño</t>
  </si>
  <si>
    <t>%</t>
  </si>
  <si>
    <t>Pérdidas</t>
  </si>
  <si>
    <t>Peso (gr)</t>
  </si>
  <si>
    <t>AGREGADO FINO</t>
  </si>
  <si>
    <t xml:space="preserve"> Nº 4 a Nº 8</t>
  </si>
  <si>
    <t>3/8" a Nº 4</t>
  </si>
  <si>
    <t xml:space="preserve"> Nº 8 a Nº 16</t>
  </si>
  <si>
    <t xml:space="preserve"> Nº 16 a Nº 30</t>
  </si>
  <si>
    <t xml:space="preserve"> Nº 30 a Nº 50</t>
  </si>
  <si>
    <t xml:space="preserve"> Nº 50 a Nº 100</t>
  </si>
  <si>
    <t>Pasa Nº 100</t>
  </si>
  <si>
    <t>Promedio del contenido de humedad (%)</t>
  </si>
  <si>
    <t>Contenido de humedad (%)</t>
  </si>
  <si>
    <t>CBR (%)</t>
  </si>
  <si>
    <t>1 1/2</t>
  </si>
  <si>
    <t>2</t>
  </si>
  <si>
    <t>1</t>
  </si>
  <si>
    <t>P200</t>
  </si>
  <si>
    <t>Total</t>
  </si>
  <si>
    <t>Obs.</t>
  </si>
  <si>
    <t>Retenido (gr.)</t>
  </si>
  <si>
    <t>DESGASTE (%)</t>
  </si>
  <si>
    <t>Lectura del día (mm)</t>
  </si>
  <si>
    <t>golpes (N)</t>
  </si>
  <si>
    <t>Pérdida corregida (%)</t>
  </si>
  <si>
    <t>pesafiltro</t>
  </si>
  <si>
    <t>agua (gr)</t>
  </si>
  <si>
    <t>tara (gr)</t>
  </si>
  <si>
    <t>Observaciones</t>
  </si>
  <si>
    <t>Fecha</t>
  </si>
  <si>
    <t>H</t>
  </si>
  <si>
    <t>h</t>
  </si>
  <si>
    <t>Valor adoptado</t>
  </si>
  <si>
    <t>Observaciones:</t>
  </si>
  <si>
    <t>Operador:</t>
  </si>
  <si>
    <t>Laboratorista:</t>
  </si>
  <si>
    <t>N 4</t>
  </si>
  <si>
    <t>TAMIZ</t>
  </si>
  <si>
    <t>N 10</t>
  </si>
  <si>
    <t>N 40</t>
  </si>
  <si>
    <t>N 200</t>
  </si>
  <si>
    <t>Muestra</t>
  </si>
  <si>
    <t>ID muestra:</t>
  </si>
  <si>
    <t>Proyecto / Obra:</t>
  </si>
  <si>
    <t>Fecha de recepción:</t>
  </si>
  <si>
    <t xml:space="preserve">Fecha de ensayo: </t>
  </si>
  <si>
    <t>Tipo de material:</t>
  </si>
  <si>
    <t>Procedencia:</t>
  </si>
  <si>
    <t>peso húmedo + tara (gr)</t>
  </si>
  <si>
    <t>peso seco + tara (gr)</t>
  </si>
  <si>
    <r>
      <t xml:space="preserve">LÍMITE LÍQUIDO  </t>
    </r>
    <r>
      <rPr>
        <sz val="10"/>
        <color theme="1"/>
        <rFont val="Arial"/>
        <family val="2"/>
      </rPr>
      <t>(UY S- 9 - 89)</t>
    </r>
  </si>
  <si>
    <r>
      <t xml:space="preserve">LÍMITE PLÁSTICO </t>
    </r>
    <r>
      <rPr>
        <sz val="10"/>
        <color theme="1"/>
        <rFont val="Arial"/>
        <family val="2"/>
      </rPr>
      <t>(UY S- 11 - 89)</t>
    </r>
  </si>
  <si>
    <t>2 1/2" a 1 1/2"</t>
  </si>
  <si>
    <t>Total requerido  (gr.)</t>
  </si>
  <si>
    <t>1 1/2" a 3/4"</t>
  </si>
  <si>
    <t>3/4" a 3/8"</t>
  </si>
  <si>
    <t>Pasa (%)</t>
  </si>
  <si>
    <t>Pasa</t>
  </si>
  <si>
    <t>Retiene</t>
  </si>
  <si>
    <t xml:space="preserve">2 1/2" </t>
  </si>
  <si>
    <t>2"</t>
  </si>
  <si>
    <t>1 1/2"</t>
  </si>
  <si>
    <t>3/4"</t>
  </si>
  <si>
    <t>1"</t>
  </si>
  <si>
    <t>3/8"</t>
  </si>
  <si>
    <t xml:space="preserve">Masa requerida (gr.) </t>
  </si>
  <si>
    <t>1/2"</t>
  </si>
  <si>
    <t>Masa  inicial (gr.)</t>
  </si>
  <si>
    <t>Fracción para ensayo</t>
  </si>
  <si>
    <t>Retenido luego del ensayo</t>
  </si>
  <si>
    <t>1 1/4"</t>
  </si>
  <si>
    <t>5/8"</t>
  </si>
  <si>
    <t>5/16"</t>
  </si>
  <si>
    <t>Nº 5</t>
  </si>
  <si>
    <t>Nº 4</t>
  </si>
  <si>
    <t xml:space="preserve">Masa final  (gr.) </t>
  </si>
  <si>
    <t>Tamiz</t>
  </si>
  <si>
    <t>Muestra original</t>
  </si>
  <si>
    <t>Pérdida total</t>
  </si>
  <si>
    <r>
      <t xml:space="preserve">DURABILIDAD EN SULFATO DE SODIO </t>
    </r>
    <r>
      <rPr>
        <sz val="14"/>
        <color theme="1"/>
        <rFont val="Arial"/>
        <family val="2"/>
      </rPr>
      <t xml:space="preserve"> (UY A- 25 - 01)</t>
    </r>
  </si>
  <si>
    <t>Nº 8</t>
  </si>
  <si>
    <t>Nº 16</t>
  </si>
  <si>
    <t>Nº 30</t>
  </si>
  <si>
    <t>Nº 50</t>
  </si>
  <si>
    <t>Pa (g)</t>
  </si>
  <si>
    <t>Prog.</t>
  </si>
  <si>
    <r>
      <t>Da       (g/cm</t>
    </r>
    <r>
      <rPr>
        <vertAlign val="superscript"/>
        <sz val="18"/>
        <rFont val="Arial"/>
        <family val="2"/>
      </rPr>
      <t>3</t>
    </r>
    <r>
      <rPr>
        <sz val="18"/>
        <rFont val="Arial"/>
        <family val="2"/>
      </rPr>
      <t>)</t>
    </r>
  </si>
  <si>
    <r>
      <t>V               (cm</t>
    </r>
    <r>
      <rPr>
        <vertAlign val="superscript"/>
        <sz val="18"/>
        <rFont val="Arial"/>
        <family val="2"/>
      </rPr>
      <t>3</t>
    </r>
    <r>
      <rPr>
        <sz val="18"/>
        <rFont val="Arial"/>
        <family val="2"/>
      </rPr>
      <t>)</t>
    </r>
  </si>
  <si>
    <r>
      <t>PUSS (g/cm</t>
    </r>
    <r>
      <rPr>
        <vertAlign val="superscript"/>
        <sz val="18"/>
        <color theme="1"/>
        <rFont val="Arial"/>
        <family val="2"/>
      </rPr>
      <t>3</t>
    </r>
    <r>
      <rPr>
        <sz val="18"/>
        <color theme="1"/>
        <rFont val="Arial"/>
        <family val="2"/>
      </rPr>
      <t>)</t>
    </r>
  </si>
  <si>
    <t>PUSH  (g/cm3)</t>
  </si>
  <si>
    <t>PH (g)</t>
  </si>
  <si>
    <t>Ph (g)</t>
  </si>
  <si>
    <t>Ps (g)</t>
  </si>
  <si>
    <t>Pp (g)</t>
  </si>
  <si>
    <t>h (%)</t>
  </si>
  <si>
    <t>% Comp.</t>
  </si>
  <si>
    <t>PUSM  (g/cm3)</t>
  </si>
  <si>
    <t>Ubic. Transv.</t>
  </si>
  <si>
    <t>PASA TAMIZ Nº4 RETIENE TAMIZ Nº8</t>
  </si>
  <si>
    <t>PASA TAMIZ  1/4" RETIENE TAMIZ Nº4</t>
  </si>
  <si>
    <t>PESO INICIAL DE LA MUESTRA (P1)</t>
  </si>
  <si>
    <t>PESO FINAL TAMIZADO POR Nº 12 (P2)</t>
  </si>
  <si>
    <r>
      <t xml:space="preserve">% DESGASTE = </t>
    </r>
    <r>
      <rPr>
        <u/>
        <sz val="11"/>
        <color theme="1"/>
        <rFont val="Arial"/>
        <family val="2"/>
      </rPr>
      <t>P. INICIAL - P. FINAL</t>
    </r>
    <r>
      <rPr>
        <sz val="11"/>
        <color theme="1"/>
        <rFont val="Arial"/>
        <family val="2"/>
      </rPr>
      <t xml:space="preserve">  x 100</t>
    </r>
  </si>
  <si>
    <t>1/4"</t>
  </si>
  <si>
    <t>altura inicial (he):</t>
  </si>
  <si>
    <t>altura inicial (mm):</t>
  </si>
  <si>
    <r>
      <t>RELACIÓN DE SOPORTE DE CALIFORNIA (CBR) (</t>
    </r>
    <r>
      <rPr>
        <sz val="20"/>
        <color theme="1"/>
        <rFont val="Arial"/>
        <family val="2"/>
      </rPr>
      <t>UY S -21 -89)</t>
    </r>
  </si>
  <si>
    <t>kg</t>
  </si>
  <si>
    <t>kg/cm2</t>
  </si>
  <si>
    <t>pulgadas</t>
  </si>
  <si>
    <t>mm</t>
  </si>
  <si>
    <t>Penetración</t>
  </si>
  <si>
    <t>&lt;------- 56 golpes --------&gt;</t>
  </si>
  <si>
    <t>PUSS (gr/cm3)</t>
  </si>
  <si>
    <t>10 golpes</t>
  </si>
  <si>
    <t>25 golpes</t>
  </si>
  <si>
    <t>56 golpes</t>
  </si>
  <si>
    <r>
      <t xml:space="preserve">ENSAYO PROCTOR MODIFICADO </t>
    </r>
    <r>
      <rPr>
        <sz val="20"/>
        <color theme="1"/>
        <rFont val="Arial"/>
        <family val="2"/>
      </rPr>
      <t>(UY S -17 -89)</t>
    </r>
  </si>
  <si>
    <t>ID ensayo:</t>
  </si>
  <si>
    <t>Fecha de realización</t>
  </si>
  <si>
    <t>Equipo:</t>
  </si>
  <si>
    <t>Ubicación:</t>
  </si>
  <si>
    <t>Humedad / Temepratura:</t>
  </si>
  <si>
    <t>Superficie de ensayo:</t>
  </si>
  <si>
    <t>Densidad objetivo:</t>
  </si>
  <si>
    <t>Humedad objetivo:</t>
  </si>
  <si>
    <t>Densidad seca</t>
  </si>
  <si>
    <t>Densidad húmeda</t>
  </si>
  <si>
    <t>% Humedad</t>
  </si>
  <si>
    <t>% Proctor</t>
  </si>
  <si>
    <t>Notas</t>
  </si>
  <si>
    <t>DENSIDAD EN SITIO - DENSÍMETRO NUCLEAR</t>
  </si>
  <si>
    <t>Abertura (mm)</t>
  </si>
  <si>
    <t>GRANULOMETRÍA DE AGREGADOS</t>
  </si>
  <si>
    <t>Revisión:</t>
  </si>
  <si>
    <t>01</t>
  </si>
  <si>
    <r>
      <t xml:space="preserve">RESISTENCIA A LA ABRASIÓN -MÁQUINA DE LOS ÁNGELES </t>
    </r>
    <r>
      <rPr>
        <sz val="11"/>
        <color theme="1"/>
        <rFont val="Arial"/>
        <family val="2"/>
      </rPr>
      <t>(UY A-23-89)</t>
    </r>
  </si>
  <si>
    <t>EQUIVALENTE DE ARENA (UY S 29 - 89)</t>
  </si>
  <si>
    <r>
      <t xml:space="preserve">METEORIZACIÓN ACELERADA USANDO DMSO </t>
    </r>
    <r>
      <rPr>
        <sz val="14"/>
        <color theme="1"/>
        <rFont val="Arial"/>
        <family val="2"/>
      </rPr>
      <t xml:space="preserve"> (UY A- 26 - 01)</t>
    </r>
  </si>
  <si>
    <r>
      <t>DENSIDAD EN SITIO POR EL MÉTODO DEL CONO DE ARENA</t>
    </r>
    <r>
      <rPr>
        <sz val="14"/>
        <color theme="1"/>
        <rFont val="Arial"/>
        <family val="2"/>
      </rPr>
      <t xml:space="preserve"> (UY S-23-89)</t>
    </r>
  </si>
  <si>
    <t>HUSOS SEGÚN  PV (Sección IV / A-2-4)</t>
  </si>
  <si>
    <t>HUSOS SEGÚN  PV (Sección IV / B-2-2)</t>
  </si>
  <si>
    <t>(para materiales estabilizados granulométricamente)</t>
  </si>
  <si>
    <t>(para capas de base de piedra partida)</t>
  </si>
  <si>
    <t>Agregado tipo</t>
  </si>
  <si>
    <t>Porcentaje en peso que pasa por los tamices de malla cuadrada</t>
  </si>
  <si>
    <t>TIPO</t>
  </si>
  <si>
    <t>TAMICES</t>
  </si>
  <si>
    <t>Gradación A</t>
  </si>
  <si>
    <t>Gradación B</t>
  </si>
  <si>
    <t>Gradación C</t>
  </si>
  <si>
    <t>Gradación D</t>
  </si>
  <si>
    <t>Gradación E</t>
  </si>
  <si>
    <t>Gradación F</t>
  </si>
  <si>
    <t>Nº 76160</t>
  </si>
  <si>
    <t>3"</t>
  </si>
  <si>
    <t>-</t>
  </si>
  <si>
    <t>Nº 64000</t>
  </si>
  <si>
    <t>2 1/2"</t>
  </si>
  <si>
    <t>Nº 53760</t>
  </si>
  <si>
    <t>Nº 38089</t>
  </si>
  <si>
    <t>Nº 31500</t>
  </si>
  <si>
    <t>Nº 26880</t>
  </si>
  <si>
    <t>Nº 19040</t>
  </si>
  <si>
    <t>Nº 13440</t>
  </si>
  <si>
    <t>Nº 9520</t>
  </si>
  <si>
    <t>Nº 4760</t>
  </si>
  <si>
    <t>Nº 2000</t>
  </si>
  <si>
    <t>Nº 10</t>
  </si>
  <si>
    <t>Nº 420</t>
  </si>
  <si>
    <t>Nº 40</t>
  </si>
  <si>
    <t>Nº 80</t>
  </si>
  <si>
    <t>Nº 74</t>
  </si>
  <si>
    <t>Nº 200</t>
  </si>
  <si>
    <t>N 80</t>
  </si>
  <si>
    <t>Nº 180</t>
  </si>
  <si>
    <t>Nº 6300</t>
  </si>
  <si>
    <t>Nº 8000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</si>
</sst>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24"/>
      <color theme="1"/>
      <name val="Arial"/>
      <family val="2"/>
    </font>
    <font>
      <sz val="18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vertAlign val="superscript"/>
      <sz val="18"/>
      <color theme="1"/>
      <name val="Arial"/>
      <family val="2"/>
    </font>
    <font>
      <sz val="22"/>
      <color theme="1"/>
      <name val="Arial"/>
      <family val="2"/>
    </font>
    <font>
      <sz val="18"/>
      <color theme="1"/>
      <name val="Calibri"/>
      <family val="2"/>
      <scheme val="minor"/>
    </font>
    <font>
      <u/>
      <sz val="14"/>
      <color theme="1"/>
      <name val="Arial"/>
      <family val="2"/>
    </font>
    <font>
      <u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8"/>
      <name val="Arial"/>
      <family val="2"/>
    </font>
    <font>
      <vertAlign val="superscript"/>
      <sz val="18"/>
      <name val="Arial"/>
      <family val="2"/>
    </font>
    <font>
      <sz val="26"/>
      <color theme="1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4"/>
      <color rgb="FFFF0000"/>
      <name val="Arial"/>
      <family val="2"/>
    </font>
    <font>
      <u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1" fillId="0" borderId="0" applyFont="0" applyFill="0" applyBorder="0" applyAlignment="0" applyProtection="0"/>
  </cellStyleXfs>
  <cellXfs count="38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/>
    <xf numFmtId="0" fontId="3" fillId="0" borderId="0" xfId="0" applyFont="1"/>
    <xf numFmtId="0" fontId="5" fillId="0" borderId="0" xfId="0" applyFont="1"/>
    <xf numFmtId="0" fontId="2" fillId="0" borderId="0" xfId="0" applyFont="1"/>
    <xf numFmtId="0" fontId="8" fillId="0" borderId="0" xfId="0" applyFont="1"/>
    <xf numFmtId="0" fontId="10" fillId="0" borderId="0" xfId="0" applyFont="1"/>
    <xf numFmtId="0" fontId="7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1" xfId="0" applyFont="1" applyBorder="1"/>
    <xf numFmtId="0" fontId="10" fillId="0" borderId="2" xfId="0" applyFont="1" applyBorder="1"/>
    <xf numFmtId="0" fontId="1" fillId="0" borderId="0" xfId="0" applyFont="1" applyBorder="1"/>
    <xf numFmtId="0" fontId="13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2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164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3" fillId="0" borderId="0" xfId="0" applyFont="1" applyBorder="1"/>
    <xf numFmtId="2" fontId="0" fillId="0" borderId="0" xfId="0" applyNumberFormat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3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1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0" xfId="0" applyFont="1" applyFill="1" applyBorder="1"/>
    <xf numFmtId="0" fontId="1" fillId="3" borderId="0" xfId="0" applyFont="1" applyFill="1" applyBorder="1" applyAlignment="1">
      <alignment vertical="center"/>
    </xf>
    <xf numFmtId="1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65" fontId="9" fillId="0" borderId="6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" fontId="9" fillId="0" borderId="6" xfId="0" applyNumberFormat="1" applyFont="1" applyBorder="1" applyAlignment="1">
      <alignment horizontal="center" vertical="center"/>
    </xf>
    <xf numFmtId="1" fontId="9" fillId="2" borderId="6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14" fontId="9" fillId="0" borderId="4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3" fillId="3" borderId="0" xfId="0" applyFont="1" applyFill="1"/>
    <xf numFmtId="0" fontId="1" fillId="3" borderId="4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5" xfId="0" applyFont="1" applyFill="1" applyBorder="1"/>
    <xf numFmtId="0" fontId="1" fillId="3" borderId="5" xfId="0" applyFont="1" applyFill="1" applyBorder="1" applyAlignment="1">
      <alignment horizontal="left" vertical="center"/>
    </xf>
    <xf numFmtId="0" fontId="13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3" borderId="11" xfId="0" applyFont="1" applyFill="1" applyBorder="1"/>
    <xf numFmtId="0" fontId="1" fillId="3" borderId="0" xfId="0" applyFont="1" applyFill="1" applyBorder="1"/>
    <xf numFmtId="0" fontId="1" fillId="3" borderId="14" xfId="0" applyFont="1" applyFill="1" applyBorder="1"/>
    <xf numFmtId="0" fontId="1" fillId="3" borderId="12" xfId="0" applyFont="1" applyFill="1" applyBorder="1"/>
    <xf numFmtId="0" fontId="1" fillId="3" borderId="13" xfId="0" applyFont="1" applyFill="1" applyBorder="1"/>
    <xf numFmtId="0" fontId="1" fillId="3" borderId="15" xfId="0" applyFont="1" applyFill="1" applyBorder="1"/>
    <xf numFmtId="0" fontId="1" fillId="3" borderId="1" xfId="0" applyFont="1" applyFill="1" applyBorder="1" applyAlignment="1">
      <alignment horizontal="center"/>
    </xf>
    <xf numFmtId="0" fontId="7" fillId="3" borderId="0" xfId="0" applyFont="1" applyFill="1" applyBorder="1"/>
    <xf numFmtId="0" fontId="19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/>
    <xf numFmtId="0" fontId="2" fillId="3" borderId="6" xfId="0" applyFont="1" applyFill="1" applyBorder="1"/>
    <xf numFmtId="0" fontId="11" fillId="3" borderId="0" xfId="0" applyFont="1" applyFill="1"/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/>
    <xf numFmtId="0" fontId="13" fillId="3" borderId="6" xfId="0" applyFont="1" applyFill="1" applyBorder="1" applyAlignment="1">
      <alignment horizontal="center" vertical="center"/>
    </xf>
    <xf numFmtId="0" fontId="2" fillId="3" borderId="0" xfId="0" applyFont="1" applyFill="1"/>
    <xf numFmtId="0" fontId="0" fillId="3" borderId="0" xfId="0" applyFill="1" applyAlignment="1">
      <alignment vertical="center"/>
    </xf>
    <xf numFmtId="0" fontId="2" fillId="3" borderId="5" xfId="0" applyFont="1" applyFill="1" applyBorder="1" applyAlignment="1">
      <alignment horizontal="left" vertical="center"/>
    </xf>
    <xf numFmtId="0" fontId="2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11" fillId="3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5" xfId="0" applyFont="1" applyFill="1" applyBorder="1"/>
    <xf numFmtId="0" fontId="14" fillId="3" borderId="6" xfId="0" applyFont="1" applyFill="1" applyBorder="1"/>
    <xf numFmtId="0" fontId="15" fillId="3" borderId="0" xfId="0" applyFont="1" applyFill="1" applyAlignment="1">
      <alignment vertical="center"/>
    </xf>
    <xf numFmtId="0" fontId="14" fillId="3" borderId="15" xfId="0" applyFont="1" applyFill="1" applyBorder="1"/>
    <xf numFmtId="0" fontId="14" fillId="3" borderId="0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0" fillId="3" borderId="0" xfId="0" applyFill="1" applyBorder="1"/>
    <xf numFmtId="0" fontId="13" fillId="3" borderId="0" xfId="0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vertical="center"/>
    </xf>
    <xf numFmtId="0" fontId="18" fillId="0" borderId="0" xfId="0" applyFont="1" applyFill="1" applyAlignment="1">
      <alignment textRotation="90"/>
    </xf>
    <xf numFmtId="0" fontId="13" fillId="3" borderId="4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center" vertical="center"/>
    </xf>
    <xf numFmtId="2" fontId="13" fillId="2" borderId="1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18" fillId="0" borderId="0" xfId="0" applyFont="1"/>
    <xf numFmtId="2" fontId="18" fillId="0" borderId="1" xfId="0" applyNumberFormat="1" applyFont="1" applyBorder="1" applyAlignment="1">
      <alignment horizontal="center"/>
    </xf>
    <xf numFmtId="0" fontId="1" fillId="3" borderId="0" xfId="0" applyFont="1" applyFill="1" applyAlignment="1">
      <alignment vertical="center"/>
    </xf>
    <xf numFmtId="2" fontId="13" fillId="0" borderId="1" xfId="0" applyNumberFormat="1" applyFont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3" fillId="3" borderId="0" xfId="0" applyFont="1" applyFill="1"/>
    <xf numFmtId="0" fontId="12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 textRotation="90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/>
    <xf numFmtId="0" fontId="4" fillId="3" borderId="0" xfId="0" applyFont="1" applyFill="1"/>
    <xf numFmtId="0" fontId="8" fillId="3" borderId="0" xfId="0" applyFont="1" applyFill="1" applyAlignment="1">
      <alignment horizontal="left" vertical="center"/>
    </xf>
    <xf numFmtId="164" fontId="3" fillId="3" borderId="0" xfId="0" applyNumberFormat="1" applyFont="1" applyFill="1"/>
    <xf numFmtId="0" fontId="13" fillId="3" borderId="5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left" vertical="center" wrapText="1"/>
    </xf>
    <xf numFmtId="0" fontId="22" fillId="3" borderId="5" xfId="0" applyFont="1" applyFill="1" applyBorder="1" applyAlignment="1">
      <alignment horizontal="left" vertical="center" wrapText="1"/>
    </xf>
    <xf numFmtId="164" fontId="13" fillId="3" borderId="6" xfId="0" applyNumberFormat="1" applyFont="1" applyFill="1" applyBorder="1" applyAlignment="1">
      <alignment horizontal="center" vertical="center" wrapText="1"/>
    </xf>
    <xf numFmtId="0" fontId="25" fillId="3" borderId="0" xfId="0" applyFont="1" applyFill="1"/>
    <xf numFmtId="0" fontId="28" fillId="3" borderId="0" xfId="0" applyFont="1" applyFill="1"/>
    <xf numFmtId="165" fontId="18" fillId="0" borderId="1" xfId="0" applyNumberFormat="1" applyFont="1" applyBorder="1" applyAlignment="1">
      <alignment horizontal="center"/>
    </xf>
    <xf numFmtId="2" fontId="18" fillId="0" borderId="1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1" xfId="0" applyFont="1" applyFill="1" applyBorder="1" applyAlignment="1">
      <alignment horizontal="left" vertical="center"/>
    </xf>
    <xf numFmtId="0" fontId="14" fillId="3" borderId="0" xfId="0" applyFont="1" applyFill="1" applyAlignment="1">
      <alignment horizontal="center"/>
    </xf>
    <xf numFmtId="0" fontId="15" fillId="3" borderId="0" xfId="0" applyFont="1" applyFill="1" applyAlignment="1">
      <alignment horizontal="left" vertical="center" textRotation="90"/>
    </xf>
    <xf numFmtId="0" fontId="23" fillId="3" borderId="0" xfId="0" applyFont="1" applyFill="1"/>
    <xf numFmtId="0" fontId="13" fillId="3" borderId="7" xfId="0" applyFont="1" applyFill="1" applyBorder="1" applyAlignment="1">
      <alignment horizontal="left" vertical="center"/>
    </xf>
    <xf numFmtId="0" fontId="13" fillId="3" borderId="8" xfId="0" applyFont="1" applyFill="1" applyBorder="1" applyAlignment="1">
      <alignment horizontal="left" vertical="center"/>
    </xf>
    <xf numFmtId="0" fontId="13" fillId="3" borderId="9" xfId="0" applyFont="1" applyFill="1" applyBorder="1" applyAlignment="1">
      <alignment horizontal="left" vertical="center"/>
    </xf>
    <xf numFmtId="1" fontId="26" fillId="0" borderId="1" xfId="0" applyNumberFormat="1" applyFont="1" applyBorder="1" applyAlignment="1">
      <alignment horizontal="center" vertical="center"/>
    </xf>
    <xf numFmtId="164" fontId="26" fillId="0" borderId="1" xfId="0" applyNumberFormat="1" applyFont="1" applyBorder="1" applyAlignment="1">
      <alignment horizontal="center" vertical="center"/>
    </xf>
    <xf numFmtId="164" fontId="26" fillId="2" borderId="1" xfId="0" applyNumberFormat="1" applyFont="1" applyFill="1" applyBorder="1" applyAlignment="1">
      <alignment horizontal="center" vertical="center"/>
    </xf>
    <xf numFmtId="1" fontId="26" fillId="3" borderId="3" xfId="0" applyNumberFormat="1" applyFont="1" applyFill="1" applyBorder="1" applyAlignment="1">
      <alignment horizontal="center" vertical="center"/>
    </xf>
    <xf numFmtId="1" fontId="30" fillId="2" borderId="1" xfId="0" applyNumberFormat="1" applyFont="1" applyFill="1" applyBorder="1" applyAlignment="1">
      <alignment horizontal="center" vertical="center"/>
    </xf>
    <xf numFmtId="0" fontId="1" fillId="3" borderId="6" xfId="0" applyFont="1" applyFill="1" applyBorder="1"/>
    <xf numFmtId="0" fontId="9" fillId="3" borderId="0" xfId="0" applyFont="1" applyFill="1" applyBorder="1" applyAlignment="1">
      <alignment vertical="center"/>
    </xf>
    <xf numFmtId="164" fontId="31" fillId="0" borderId="1" xfId="0" applyNumberFormat="1" applyFont="1" applyBorder="1" applyAlignment="1">
      <alignment horizontal="center" vertical="center"/>
    </xf>
    <xf numFmtId="1" fontId="32" fillId="0" borderId="1" xfId="0" applyNumberFormat="1" applyFont="1" applyBorder="1" applyAlignment="1">
      <alignment horizontal="center" vertical="center" wrapText="1"/>
    </xf>
    <xf numFmtId="1" fontId="9" fillId="0" borderId="6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12" fontId="22" fillId="0" borderId="1" xfId="0" applyNumberFormat="1" applyFont="1" applyBorder="1" applyAlignment="1">
      <alignment horizontal="center" vertical="center" wrapText="1"/>
    </xf>
    <xf numFmtId="164" fontId="30" fillId="0" borderId="1" xfId="0" applyNumberFormat="1" applyFont="1" applyBorder="1" applyAlignment="1">
      <alignment horizontal="center" vertical="center" wrapText="1"/>
    </xf>
    <xf numFmtId="12" fontId="30" fillId="0" borderId="1" xfId="0" applyNumberFormat="1" applyFont="1" applyBorder="1" applyAlignment="1">
      <alignment horizontal="center" vertical="center" wrapText="1"/>
    </xf>
    <xf numFmtId="2" fontId="30" fillId="0" borderId="1" xfId="0" applyNumberFormat="1" applyFont="1" applyBorder="1" applyAlignment="1">
      <alignment horizontal="center" vertical="center" wrapText="1"/>
    </xf>
    <xf numFmtId="165" fontId="30" fillId="0" borderId="1" xfId="0" applyNumberFormat="1" applyFont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49" fontId="22" fillId="0" borderId="3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textRotation="90"/>
    </xf>
    <xf numFmtId="0" fontId="22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1" fontId="13" fillId="0" borderId="4" xfId="0" applyNumberFormat="1" applyFont="1" applyBorder="1" applyAlignment="1">
      <alignment horizontal="center" vertical="center"/>
    </xf>
    <xf numFmtId="165" fontId="13" fillId="2" borderId="4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3" fillId="3" borderId="4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0" fontId="28" fillId="3" borderId="0" xfId="0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49" fontId="9" fillId="3" borderId="0" xfId="0" applyNumberFormat="1" applyFont="1" applyFill="1" applyBorder="1" applyAlignment="1">
      <alignment horizontal="center" vertical="center"/>
    </xf>
    <xf numFmtId="0" fontId="0" fillId="3" borderId="8" xfId="0" applyFill="1" applyBorder="1"/>
    <xf numFmtId="0" fontId="28" fillId="3" borderId="0" xfId="0" applyFont="1" applyFill="1" applyAlignment="1">
      <alignment vertical="center"/>
    </xf>
    <xf numFmtId="0" fontId="10" fillId="3" borderId="4" xfId="0" applyFont="1" applyFill="1" applyBorder="1"/>
    <xf numFmtId="0" fontId="10" fillId="3" borderId="6" xfId="0" applyFont="1" applyFill="1" applyBorder="1"/>
    <xf numFmtId="0" fontId="17" fillId="3" borderId="0" xfId="0" applyFont="1" applyFill="1" applyAlignment="1">
      <alignment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vertical="center"/>
    </xf>
    <xf numFmtId="0" fontId="2" fillId="3" borderId="0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164" fontId="2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49" fontId="3" fillId="3" borderId="0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" fillId="3" borderId="0" xfId="0" applyFont="1" applyFill="1"/>
    <xf numFmtId="165" fontId="13" fillId="2" borderId="1" xfId="0" applyNumberFormat="1" applyFont="1" applyFill="1" applyBorder="1" applyAlignment="1">
      <alignment horizontal="center" vertical="center"/>
    </xf>
    <xf numFmtId="0" fontId="35" fillId="0" borderId="0" xfId="0" applyFont="1"/>
    <xf numFmtId="0" fontId="34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12" fontId="26" fillId="0" borderId="0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3" fontId="30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9" fontId="26" fillId="3" borderId="4" xfId="1" applyFont="1" applyFill="1" applyBorder="1" applyAlignment="1">
      <alignment horizontal="center" vertical="center"/>
    </xf>
    <xf numFmtId="9" fontId="26" fillId="3" borderId="6" xfId="1" applyFont="1" applyFill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textRotation="90" wrapText="1"/>
    </xf>
    <xf numFmtId="49" fontId="22" fillId="0" borderId="4" xfId="0" applyNumberFormat="1" applyFont="1" applyBorder="1" applyAlignment="1">
      <alignment horizontal="center" vertical="center" wrapText="1"/>
    </xf>
    <xf numFmtId="49" fontId="22" fillId="0" borderId="6" xfId="0" applyNumberFormat="1" applyFont="1" applyBorder="1" applyAlignment="1">
      <alignment horizontal="center" vertical="center" wrapText="1"/>
    </xf>
    <xf numFmtId="1" fontId="22" fillId="0" borderId="4" xfId="0" applyNumberFormat="1" applyFont="1" applyBorder="1" applyAlignment="1">
      <alignment horizontal="left" vertical="center"/>
    </xf>
    <xf numFmtId="1" fontId="22" fillId="0" borderId="5" xfId="0" applyNumberFormat="1" applyFont="1" applyBorder="1" applyAlignment="1">
      <alignment horizontal="left" vertical="center"/>
    </xf>
    <xf numFmtId="1" fontId="22" fillId="0" borderId="6" xfId="0" applyNumberFormat="1" applyFont="1" applyBorder="1" applyAlignment="1">
      <alignment horizontal="left" vertical="center"/>
    </xf>
    <xf numFmtId="164" fontId="26" fillId="0" borderId="10" xfId="0" applyNumberFormat="1" applyFont="1" applyFill="1" applyBorder="1" applyAlignment="1">
      <alignment horizontal="center" vertical="center"/>
    </xf>
    <xf numFmtId="164" fontId="26" fillId="0" borderId="3" xfId="0" applyNumberFormat="1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/>
    </xf>
    <xf numFmtId="164" fontId="13" fillId="0" borderId="8" xfId="0" applyNumberFormat="1" applyFont="1" applyFill="1" applyBorder="1" applyAlignment="1">
      <alignment horizontal="center" vertical="center"/>
    </xf>
    <xf numFmtId="164" fontId="13" fillId="0" borderId="9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64" fontId="13" fillId="0" borderId="13" xfId="0" applyNumberFormat="1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8" xfId="0" applyFont="1" applyFill="1" applyBorder="1" applyAlignment="1">
      <alignment horizontal="left" vertical="center"/>
    </xf>
    <xf numFmtId="0" fontId="13" fillId="3" borderId="9" xfId="0" applyFont="1" applyFill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165" fontId="13" fillId="2" borderId="4" xfId="0" applyNumberFormat="1" applyFont="1" applyFill="1" applyBorder="1" applyAlignment="1">
      <alignment horizontal="center" vertical="center"/>
    </xf>
    <xf numFmtId="165" fontId="13" fillId="2" borderId="6" xfId="0" applyNumberFormat="1" applyFont="1" applyFill="1" applyBorder="1" applyAlignment="1">
      <alignment horizontal="center" vertical="center"/>
    </xf>
    <xf numFmtId="2" fontId="13" fillId="2" borderId="4" xfId="0" applyNumberFormat="1" applyFont="1" applyFill="1" applyBorder="1" applyAlignment="1">
      <alignment horizontal="center" vertical="center"/>
    </xf>
    <xf numFmtId="2" fontId="13" fillId="2" borderId="6" xfId="0" applyNumberFormat="1" applyFont="1" applyFill="1" applyBorder="1" applyAlignment="1">
      <alignment horizontal="center" vertical="center"/>
    </xf>
    <xf numFmtId="164" fontId="13" fillId="2" borderId="4" xfId="0" applyNumberFormat="1" applyFont="1" applyFill="1" applyBorder="1" applyAlignment="1">
      <alignment horizontal="center" vertical="center"/>
    </xf>
    <xf numFmtId="164" fontId="13" fillId="2" borderId="6" xfId="0" applyNumberFormat="1" applyFont="1" applyFill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0" fontId="13" fillId="3" borderId="4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left" vertical="center"/>
    </xf>
    <xf numFmtId="0" fontId="13" fillId="3" borderId="6" xfId="0" applyFont="1" applyFill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1" fontId="13" fillId="0" borderId="6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13" fillId="2" borderId="4" xfId="0" applyNumberFormat="1" applyFont="1" applyFill="1" applyBorder="1" applyAlignment="1">
      <alignment horizontal="center" vertical="center"/>
    </xf>
    <xf numFmtId="1" fontId="13" fillId="2" borderId="6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2" fontId="9" fillId="3" borderId="4" xfId="0" applyNumberFormat="1" applyFont="1" applyFill="1" applyBorder="1" applyAlignment="1">
      <alignment horizontal="center" vertical="center"/>
    </xf>
    <xf numFmtId="2" fontId="9" fillId="3" borderId="6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164" fontId="9" fillId="3" borderId="2" xfId="0" applyNumberFormat="1" applyFont="1" applyFill="1" applyBorder="1" applyAlignment="1">
      <alignment horizontal="center" vertical="center"/>
    </xf>
    <xf numFmtId="164" fontId="9" fillId="3" borderId="10" xfId="0" applyNumberFormat="1" applyFont="1" applyFill="1" applyBorder="1" applyAlignment="1">
      <alignment horizontal="center" vertical="center"/>
    </xf>
    <xf numFmtId="164" fontId="9" fillId="3" borderId="3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33" fillId="0" borderId="4" xfId="0" applyFont="1" applyBorder="1" applyAlignment="1">
      <alignment horizontal="left" vertical="center"/>
    </xf>
    <xf numFmtId="0" fontId="33" fillId="0" borderId="5" xfId="0" applyFont="1" applyBorder="1" applyAlignment="1">
      <alignment horizontal="left" vertical="center"/>
    </xf>
    <xf numFmtId="0" fontId="33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aseline="0"/>
              <a:t>CURVA GRANULOMÉTRICA </a:t>
            </a:r>
          </a:p>
        </c:rich>
      </c:tx>
      <c:layout>
        <c:manualLayout>
          <c:xMode val="edge"/>
          <c:yMode val="edge"/>
          <c:x val="0.36874056186621018"/>
          <c:y val="2.696009332315900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2703687701077607E-2"/>
          <c:y val="0.11739039015109433"/>
          <c:w val="0.82160001156472329"/>
          <c:h val="0.76316048153359273"/>
        </c:manualLayout>
      </c:layout>
      <c:scatterChart>
        <c:scatterStyle val="lineMarker"/>
        <c:varyColors val="0"/>
        <c:ser>
          <c:idx val="0"/>
          <c:order val="0"/>
          <c:tx>
            <c:v>Muestra 1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granulometria!$C$15:$C$30</c:f>
              <c:numCache>
                <c:formatCode>0.0</c:formatCode>
                <c:ptCount val="16"/>
                <c:pt idx="0">
                  <c:v>76.2</c:v>
                </c:pt>
                <c:pt idx="1">
                  <c:v>64</c:v>
                </c:pt>
                <c:pt idx="2">
                  <c:v>50</c:v>
                </c:pt>
                <c:pt idx="3">
                  <c:v>37.5</c:v>
                </c:pt>
                <c:pt idx="4">
                  <c:v>31.5</c:v>
                </c:pt>
                <c:pt idx="5">
                  <c:v>25</c:v>
                </c:pt>
                <c:pt idx="6">
                  <c:v>19</c:v>
                </c:pt>
                <c:pt idx="7">
                  <c:v>12.5</c:v>
                </c:pt>
                <c:pt idx="8" formatCode="0.00">
                  <c:v>9.5</c:v>
                </c:pt>
                <c:pt idx="9" formatCode="0.00">
                  <c:v>8</c:v>
                </c:pt>
                <c:pt idx="10" formatCode="0.00">
                  <c:v>6.3</c:v>
                </c:pt>
                <c:pt idx="11" formatCode="0.00">
                  <c:v>4.75</c:v>
                </c:pt>
                <c:pt idx="12" formatCode="0.00">
                  <c:v>2</c:v>
                </c:pt>
                <c:pt idx="13" formatCode="0.000">
                  <c:v>0.42499999999999999</c:v>
                </c:pt>
                <c:pt idx="14" formatCode="0.000">
                  <c:v>0.18</c:v>
                </c:pt>
                <c:pt idx="15" formatCode="0.000">
                  <c:v>7.4999999999999997E-2</c:v>
                </c:pt>
              </c:numCache>
            </c:numRef>
          </c:xVal>
          <c:yVal>
            <c:numRef>
              <c:f>granulometria!$E$15:$E$30</c:f>
              <c:numCache>
                <c:formatCode>0.0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75-4831-A367-DD2294B4BA6D}"/>
            </c:ext>
          </c:extLst>
        </c:ser>
        <c:ser>
          <c:idx val="1"/>
          <c:order val="1"/>
          <c:tx>
            <c:v>Muestra 2</c:v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granulometria!$C$15:$C$30</c:f>
              <c:numCache>
                <c:formatCode>0.0</c:formatCode>
                <c:ptCount val="16"/>
                <c:pt idx="0">
                  <c:v>76.2</c:v>
                </c:pt>
                <c:pt idx="1">
                  <c:v>64</c:v>
                </c:pt>
                <c:pt idx="2">
                  <c:v>50</c:v>
                </c:pt>
                <c:pt idx="3">
                  <c:v>37.5</c:v>
                </c:pt>
                <c:pt idx="4">
                  <c:v>31.5</c:v>
                </c:pt>
                <c:pt idx="5">
                  <c:v>25</c:v>
                </c:pt>
                <c:pt idx="6">
                  <c:v>19</c:v>
                </c:pt>
                <c:pt idx="7">
                  <c:v>12.5</c:v>
                </c:pt>
                <c:pt idx="8" formatCode="0.00">
                  <c:v>9.5</c:v>
                </c:pt>
                <c:pt idx="9" formatCode="0.00">
                  <c:v>8</c:v>
                </c:pt>
                <c:pt idx="10" formatCode="0.00">
                  <c:v>6.3</c:v>
                </c:pt>
                <c:pt idx="11" formatCode="0.00">
                  <c:v>4.75</c:v>
                </c:pt>
                <c:pt idx="12" formatCode="0.00">
                  <c:v>2</c:v>
                </c:pt>
                <c:pt idx="13" formatCode="0.000">
                  <c:v>0.42499999999999999</c:v>
                </c:pt>
                <c:pt idx="14" formatCode="0.000">
                  <c:v>0.18</c:v>
                </c:pt>
                <c:pt idx="15" formatCode="0.000">
                  <c:v>7.4999999999999997E-2</c:v>
                </c:pt>
              </c:numCache>
            </c:numRef>
          </c:xVal>
          <c:yVal>
            <c:numRef>
              <c:f>granulometria!$G$15:$G$30</c:f>
              <c:numCache>
                <c:formatCode>0.0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0BA-429D-B4FF-B673190D2811}"/>
            </c:ext>
          </c:extLst>
        </c:ser>
        <c:ser>
          <c:idx val="2"/>
          <c:order val="2"/>
          <c:tx>
            <c:v>Muestra 3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granulometria!$C$15:$C$30</c:f>
              <c:numCache>
                <c:formatCode>0.0</c:formatCode>
                <c:ptCount val="16"/>
                <c:pt idx="0">
                  <c:v>76.2</c:v>
                </c:pt>
                <c:pt idx="1">
                  <c:v>64</c:v>
                </c:pt>
                <c:pt idx="2">
                  <c:v>50</c:v>
                </c:pt>
                <c:pt idx="3">
                  <c:v>37.5</c:v>
                </c:pt>
                <c:pt idx="4">
                  <c:v>31.5</c:v>
                </c:pt>
                <c:pt idx="5">
                  <c:v>25</c:v>
                </c:pt>
                <c:pt idx="6">
                  <c:v>19</c:v>
                </c:pt>
                <c:pt idx="7">
                  <c:v>12.5</c:v>
                </c:pt>
                <c:pt idx="8" formatCode="0.00">
                  <c:v>9.5</c:v>
                </c:pt>
                <c:pt idx="9" formatCode="0.00">
                  <c:v>8</c:v>
                </c:pt>
                <c:pt idx="10" formatCode="0.00">
                  <c:v>6.3</c:v>
                </c:pt>
                <c:pt idx="11" formatCode="0.00">
                  <c:v>4.75</c:v>
                </c:pt>
                <c:pt idx="12" formatCode="0.00">
                  <c:v>2</c:v>
                </c:pt>
                <c:pt idx="13" formatCode="0.000">
                  <c:v>0.42499999999999999</c:v>
                </c:pt>
                <c:pt idx="14" formatCode="0.000">
                  <c:v>0.18</c:v>
                </c:pt>
                <c:pt idx="15" formatCode="0.000">
                  <c:v>7.4999999999999997E-2</c:v>
                </c:pt>
              </c:numCache>
            </c:numRef>
          </c:xVal>
          <c:yVal>
            <c:numRef>
              <c:f>granulometria!$I$15:$I$30</c:f>
              <c:numCache>
                <c:formatCode>0.0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0BA-429D-B4FF-B673190D2811}"/>
            </c:ext>
          </c:extLst>
        </c:ser>
        <c:ser>
          <c:idx val="3"/>
          <c:order val="3"/>
          <c:tx>
            <c:v>Muestra 4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granulometria!$C$15:$C$30</c:f>
              <c:numCache>
                <c:formatCode>0.0</c:formatCode>
                <c:ptCount val="16"/>
                <c:pt idx="0">
                  <c:v>76.2</c:v>
                </c:pt>
                <c:pt idx="1">
                  <c:v>64</c:v>
                </c:pt>
                <c:pt idx="2">
                  <c:v>50</c:v>
                </c:pt>
                <c:pt idx="3">
                  <c:v>37.5</c:v>
                </c:pt>
                <c:pt idx="4">
                  <c:v>31.5</c:v>
                </c:pt>
                <c:pt idx="5">
                  <c:v>25</c:v>
                </c:pt>
                <c:pt idx="6">
                  <c:v>19</c:v>
                </c:pt>
                <c:pt idx="7">
                  <c:v>12.5</c:v>
                </c:pt>
                <c:pt idx="8" formatCode="0.00">
                  <c:v>9.5</c:v>
                </c:pt>
                <c:pt idx="9" formatCode="0.00">
                  <c:v>8</c:v>
                </c:pt>
                <c:pt idx="10" formatCode="0.00">
                  <c:v>6.3</c:v>
                </c:pt>
                <c:pt idx="11" formatCode="0.00">
                  <c:v>4.75</c:v>
                </c:pt>
                <c:pt idx="12" formatCode="0.00">
                  <c:v>2</c:v>
                </c:pt>
                <c:pt idx="13" formatCode="0.000">
                  <c:v>0.42499999999999999</c:v>
                </c:pt>
                <c:pt idx="14" formatCode="0.000">
                  <c:v>0.18</c:v>
                </c:pt>
                <c:pt idx="15" formatCode="0.000">
                  <c:v>7.4999999999999997E-2</c:v>
                </c:pt>
              </c:numCache>
            </c:numRef>
          </c:xVal>
          <c:yVal>
            <c:numRef>
              <c:f>granulometria!$K$15:$K$30</c:f>
              <c:numCache>
                <c:formatCode>0.0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0BA-429D-B4FF-B673190D2811}"/>
            </c:ext>
          </c:extLst>
        </c:ser>
        <c:ser>
          <c:idx val="4"/>
          <c:order val="4"/>
          <c:tx>
            <c:v>% mínimo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granulometria!$C$15:$C$30</c:f>
              <c:numCache>
                <c:formatCode>0.0</c:formatCode>
                <c:ptCount val="16"/>
                <c:pt idx="0">
                  <c:v>76.2</c:v>
                </c:pt>
                <c:pt idx="1">
                  <c:v>64</c:v>
                </c:pt>
                <c:pt idx="2">
                  <c:v>50</c:v>
                </c:pt>
                <c:pt idx="3">
                  <c:v>37.5</c:v>
                </c:pt>
                <c:pt idx="4">
                  <c:v>31.5</c:v>
                </c:pt>
                <c:pt idx="5">
                  <c:v>25</c:v>
                </c:pt>
                <c:pt idx="6">
                  <c:v>19</c:v>
                </c:pt>
                <c:pt idx="7">
                  <c:v>12.5</c:v>
                </c:pt>
                <c:pt idx="8" formatCode="0.00">
                  <c:v>9.5</c:v>
                </c:pt>
                <c:pt idx="9" formatCode="0.00">
                  <c:v>8</c:v>
                </c:pt>
                <c:pt idx="10" formatCode="0.00">
                  <c:v>6.3</c:v>
                </c:pt>
                <c:pt idx="11" formatCode="0.00">
                  <c:v>4.75</c:v>
                </c:pt>
                <c:pt idx="12" formatCode="0.00">
                  <c:v>2</c:v>
                </c:pt>
                <c:pt idx="13" formatCode="0.000">
                  <c:v>0.42499999999999999</c:v>
                </c:pt>
                <c:pt idx="14" formatCode="0.000">
                  <c:v>0.18</c:v>
                </c:pt>
                <c:pt idx="15" formatCode="0.000">
                  <c:v>7.4999999999999997E-2</c:v>
                </c:pt>
              </c:numCache>
            </c:numRef>
          </c:xVal>
          <c:yVal>
            <c:numRef>
              <c:f>granulometria!$M$15:$M$30</c:f>
              <c:numCache>
                <c:formatCode>0.0</c:formatCode>
                <c:ptCount val="1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0BA-429D-B4FF-B673190D2811}"/>
            </c:ext>
          </c:extLst>
        </c:ser>
        <c:ser>
          <c:idx val="5"/>
          <c:order val="5"/>
          <c:tx>
            <c:v>% máximo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granulometria!$C$15:$C$30</c:f>
              <c:numCache>
                <c:formatCode>0.0</c:formatCode>
                <c:ptCount val="16"/>
                <c:pt idx="0">
                  <c:v>76.2</c:v>
                </c:pt>
                <c:pt idx="1">
                  <c:v>64</c:v>
                </c:pt>
                <c:pt idx="2">
                  <c:v>50</c:v>
                </c:pt>
                <c:pt idx="3">
                  <c:v>37.5</c:v>
                </c:pt>
                <c:pt idx="4">
                  <c:v>31.5</c:v>
                </c:pt>
                <c:pt idx="5">
                  <c:v>25</c:v>
                </c:pt>
                <c:pt idx="6">
                  <c:v>19</c:v>
                </c:pt>
                <c:pt idx="7">
                  <c:v>12.5</c:v>
                </c:pt>
                <c:pt idx="8" formatCode="0.00">
                  <c:v>9.5</c:v>
                </c:pt>
                <c:pt idx="9" formatCode="0.00">
                  <c:v>8</c:v>
                </c:pt>
                <c:pt idx="10" formatCode="0.00">
                  <c:v>6.3</c:v>
                </c:pt>
                <c:pt idx="11" formatCode="0.00">
                  <c:v>4.75</c:v>
                </c:pt>
                <c:pt idx="12" formatCode="0.00">
                  <c:v>2</c:v>
                </c:pt>
                <c:pt idx="13" formatCode="0.000">
                  <c:v>0.42499999999999999</c:v>
                </c:pt>
                <c:pt idx="14" formatCode="0.000">
                  <c:v>0.18</c:v>
                </c:pt>
                <c:pt idx="15" formatCode="0.000">
                  <c:v>7.4999999999999997E-2</c:v>
                </c:pt>
              </c:numCache>
            </c:numRef>
          </c:xVal>
          <c:yVal>
            <c:numRef>
              <c:f>granulometria!$N$15:$N$30</c:f>
              <c:numCache>
                <c:formatCode>0</c:formatCode>
                <c:ptCount val="1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0BA-429D-B4FF-B673190D2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873408"/>
        <c:axId val="85875328"/>
      </c:scatterChart>
      <c:valAx>
        <c:axId val="85873408"/>
        <c:scaling>
          <c:logBase val="10"/>
          <c:orientation val="minMax"/>
          <c:max val="80"/>
          <c:min val="5.0000000000000024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25000"/>
                  <a:lumOff val="7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UY" sz="1600" baseline="0"/>
                  <a:t>ABERTURAEN MM</a:t>
                </a:r>
              </a:p>
            </c:rich>
          </c:tx>
          <c:layout>
            <c:manualLayout>
              <c:xMode val="edge"/>
              <c:yMode val="edge"/>
              <c:x val="0.45747540555925253"/>
              <c:y val="0.9304300471001282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Y"/>
          </a:p>
        </c:txPr>
        <c:crossAx val="85875328"/>
        <c:crosses val="autoZero"/>
        <c:crossBetween val="midCat"/>
      </c:valAx>
      <c:valAx>
        <c:axId val="858753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UY" sz="1600" baseline="0"/>
                  <a:t>% PASA</a:t>
                </a:r>
              </a:p>
            </c:rich>
          </c:tx>
          <c:layout>
            <c:manualLayout>
              <c:xMode val="edge"/>
              <c:yMode val="edge"/>
              <c:x val="6.2569841943816871E-3"/>
              <c:y val="0.4467414522548772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Y"/>
          </a:p>
        </c:txPr>
        <c:crossAx val="85873408"/>
        <c:crossesAt val="5.0000000000000024E-2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Y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Y"/>
          </a:p>
        </c:txPr>
      </c:legendEntry>
      <c:layout>
        <c:manualLayout>
          <c:xMode val="edge"/>
          <c:yMode val="edge"/>
          <c:x val="0.8788376633744176"/>
          <c:y val="0.30486402655397488"/>
          <c:w val="0.11412176965482371"/>
          <c:h val="0.485750512052010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Y"/>
        </a:p>
      </c:txPr>
    </c:legend>
    <c:plotVisOnly val="1"/>
    <c:dispBlanksAs val="span"/>
    <c:showDLblsOverMax val="0"/>
  </c:chart>
  <c:spPr>
    <a:noFill/>
    <a:ln w="9525" cap="flat" cmpd="sng" algn="ctr">
      <a:noFill/>
      <a:round/>
    </a:ln>
    <a:effectLst>
      <a:outerShdw blurRad="50800" dist="25400" dir="5400000" algn="ctr" rotWithShape="0">
        <a:schemeClr val="bg1">
          <a:alpha val="43000"/>
        </a:schemeClr>
      </a:outerShdw>
    </a:effectLst>
  </c:spPr>
  <c:txPr>
    <a:bodyPr/>
    <a:lstStyle/>
    <a:p>
      <a:pPr>
        <a:defRPr/>
      </a:pPr>
      <a:endParaRPr lang="es-UY"/>
    </a:p>
  </c:txPr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aseline="0"/>
              <a:t>CORRECCIÓN LÍMITE LÍQUIDO </a:t>
            </a:r>
          </a:p>
        </c:rich>
      </c:tx>
      <c:layout>
        <c:manualLayout>
          <c:xMode val="edge"/>
          <c:yMode val="edge"/>
          <c:x val="4.2121141036566681E-2"/>
          <c:y val="2.082306681311921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5653578415398025E-2"/>
          <c:y val="0.1060532141349283"/>
          <c:w val="0.82080793760029636"/>
          <c:h val="0.76846812566724731"/>
        </c:manualLayout>
      </c:layout>
      <c:scatterChart>
        <c:scatterStyle val="lineMarker"/>
        <c:varyColors val="0"/>
        <c:ser>
          <c:idx val="0"/>
          <c:order val="0"/>
          <c:tx>
            <c:v>LL</c:v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>
                <a:solidFill>
                  <a:schemeClr val="tx1"/>
                </a:solidFill>
              </a:ln>
            </c:spPr>
            <c:trendlineType val="log"/>
            <c:dispRSqr val="0"/>
            <c:dispEq val="0"/>
          </c:trendline>
          <c:xVal>
            <c:numRef>
              <c:f>limites!$H$18:$K$18</c:f>
              <c:numCache>
                <c:formatCode>General</c:formatCode>
                <c:ptCount val="4"/>
              </c:numCache>
            </c:numRef>
          </c:xVal>
          <c:yVal>
            <c:numRef>
              <c:f>limites!$H$24:$K$24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38-4EAF-9AB6-C35D623C8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383488"/>
        <c:axId val="94406144"/>
      </c:scatterChart>
      <c:valAx>
        <c:axId val="94383488"/>
        <c:scaling>
          <c:logBase val="10"/>
          <c:orientation val="minMax"/>
          <c:max val="40"/>
          <c:min val="15"/>
        </c:scaling>
        <c:delete val="0"/>
        <c:axPos val="b"/>
        <c:majorGridlines>
          <c:spPr>
            <a:ln>
              <a:solidFill>
                <a:schemeClr val="tx1"/>
              </a:solidFill>
            </a:ln>
            <a:effectLst/>
          </c:spPr>
        </c:majorGridlines>
        <c:minorGridlines>
          <c:spPr>
            <a:ln w="6350">
              <a:solidFill>
                <a:schemeClr val="bg1">
                  <a:lumMod val="75000"/>
                </a:schemeClr>
              </a:solidFill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UY" sz="1400" baseline="0"/>
                  <a:t>NÚMERO DE GOLPES (N)</a:t>
                </a:r>
              </a:p>
            </c:rich>
          </c:tx>
          <c:layout>
            <c:manualLayout>
              <c:xMode val="edge"/>
              <c:yMode val="edge"/>
              <c:x val="0.62088249063903178"/>
              <c:y val="0.9296488772236823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Y"/>
          </a:p>
        </c:txPr>
        <c:crossAx val="94406144"/>
        <c:crosses val="autoZero"/>
        <c:crossBetween val="midCat"/>
      </c:valAx>
      <c:valAx>
        <c:axId val="94406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UY" sz="1400" baseline="0"/>
                  <a:t>% HUMEDAD</a:t>
                </a:r>
              </a:p>
            </c:rich>
          </c:tx>
          <c:layout>
            <c:manualLayout>
              <c:xMode val="edge"/>
              <c:yMode val="edge"/>
              <c:x val="6.0461318541770691E-2"/>
              <c:y val="0.1534847866238944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Y"/>
          </a:p>
        </c:txPr>
        <c:crossAx val="94383488"/>
        <c:crossesAt val="25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UY"/>
    </a:p>
  </c:txPr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aseline="0"/>
              <a:t>HUMEDAD - PESO UNITARIO DE SUELO SECO </a:t>
            </a:r>
          </a:p>
        </c:rich>
      </c:tx>
      <c:layout>
        <c:manualLayout>
          <c:xMode val="edge"/>
          <c:yMode val="edge"/>
          <c:x val="0.32434451054835778"/>
          <c:y val="4.189394095023516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978659612891525"/>
          <c:y val="0.13534141251052831"/>
          <c:w val="0.82989979069229802"/>
          <c:h val="0.71571981369436366"/>
        </c:manualLayout>
      </c:layout>
      <c:scatterChart>
        <c:scatterStyle val="lineMarker"/>
        <c:varyColors val="0"/>
        <c:ser>
          <c:idx val="0"/>
          <c:order val="0"/>
          <c:tx>
            <c:v>Muestra 1</c:v>
          </c:tx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trendlineType val="poly"/>
            <c:order val="2"/>
            <c:dispRSqr val="0"/>
            <c:dispEq val="0"/>
          </c:trendline>
          <c:xVal>
            <c:numRef>
              <c:f>proctor!$F$39:$O$39</c:f>
              <c:numCache>
                <c:formatCode>0.00</c:formatCode>
                <c:ptCount val="10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</c:numCache>
            </c:numRef>
          </c:xVal>
          <c:yVal>
            <c:numRef>
              <c:f>proctor!$F$40:$O$40</c:f>
              <c:numCache>
                <c:formatCode>0.000</c:formatCode>
                <c:ptCount val="10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54-4A7E-8D58-5B3A60EB8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873408"/>
        <c:axId val="85875328"/>
      </c:scatterChart>
      <c:valAx>
        <c:axId val="8587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25000"/>
                  <a:lumOff val="7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UY" sz="1800" baseline="0"/>
                  <a:t>% HUMEDAD)</a:t>
                </a:r>
              </a:p>
            </c:rich>
          </c:tx>
          <c:layout>
            <c:manualLayout>
              <c:xMode val="edge"/>
              <c:yMode val="edge"/>
              <c:x val="0.4376238753201645"/>
              <c:y val="0.9264358307229367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Y"/>
          </a:p>
        </c:txPr>
        <c:crossAx val="85875328"/>
        <c:crosses val="autoZero"/>
        <c:crossBetween val="midCat"/>
      </c:valAx>
      <c:valAx>
        <c:axId val="8587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UY" sz="1800" baseline="0"/>
                  <a:t>PUSS (gr/cm3)</a:t>
                </a:r>
              </a:p>
            </c:rich>
          </c:tx>
          <c:layout>
            <c:manualLayout>
              <c:xMode val="edge"/>
              <c:yMode val="edge"/>
              <c:x val="5.2606477277736628E-3"/>
              <c:y val="0.4481517036063141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Y"/>
          </a:p>
        </c:txPr>
        <c:crossAx val="85873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>
      <a:outerShdw blurRad="50800" dist="25400" dir="5400000" algn="ctr" rotWithShape="0">
        <a:schemeClr val="bg1">
          <a:alpha val="43000"/>
        </a:schemeClr>
      </a:outerShdw>
    </a:effectLst>
  </c:spPr>
  <c:txPr>
    <a:bodyPr/>
    <a:lstStyle/>
    <a:p>
      <a:pPr>
        <a:defRPr/>
      </a:pPr>
      <a:endParaRPr lang="es-UY"/>
    </a:p>
  </c:txPr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aseline="0"/>
              <a:t>TENSIÓN - DEFORMACIÓN   </a:t>
            </a:r>
          </a:p>
        </c:rich>
      </c:tx>
      <c:layout>
        <c:manualLayout>
          <c:xMode val="edge"/>
          <c:yMode val="edge"/>
          <c:x val="0.389902931619792"/>
          <c:y val="4.415266075118822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7902540084158256E-2"/>
          <c:y val="0.13393115617145385"/>
          <c:w val="0.82989979069229802"/>
          <c:h val="0.71571981369436366"/>
        </c:manualLayout>
      </c:layout>
      <c:scatterChart>
        <c:scatterStyle val="lineMarker"/>
        <c:varyColors val="0"/>
        <c:ser>
          <c:idx val="0"/>
          <c:order val="0"/>
          <c:tx>
            <c:v>Molde 1</c:v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trendlineType val="poly"/>
            <c:order val="5"/>
            <c:dispRSqr val="0"/>
            <c:dispEq val="0"/>
          </c:trendline>
          <c:xVal>
            <c:numRef>
              <c:f>cbr!$F$64:$F$72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cbr!$D$64:$D$72</c:f>
              <c:numCache>
                <c:formatCode>0.00</c:formatCode>
                <c:ptCount val="9"/>
                <c:pt idx="0">
                  <c:v>0</c:v>
                </c:pt>
                <c:pt idx="1">
                  <c:v>0.75</c:v>
                </c:pt>
                <c:pt idx="2">
                  <c:v>1.25</c:v>
                </c:pt>
                <c:pt idx="3">
                  <c:v>1.9</c:v>
                </c:pt>
                <c:pt idx="4">
                  <c:v>2.5</c:v>
                </c:pt>
                <c:pt idx="5">
                  <c:v>5</c:v>
                </c:pt>
                <c:pt idx="6">
                  <c:v>7.5</c:v>
                </c:pt>
                <c:pt idx="7">
                  <c:v>10</c:v>
                </c:pt>
                <c:pt idx="8">
                  <c:v>12.5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E5B-4923-A966-CCEE8B0FE1BE}"/>
            </c:ext>
          </c:extLst>
        </c:ser>
        <c:ser>
          <c:idx val="1"/>
          <c:order val="1"/>
          <c:tx>
            <c:v>Molde 2</c:v>
          </c:tx>
          <c:spPr>
            <a:ln>
              <a:noFill/>
            </a:ln>
          </c:spPr>
          <c:trendline>
            <c:spPr>
              <a:ln>
                <a:solidFill>
                  <a:schemeClr val="accent2"/>
                </a:solidFill>
              </a:ln>
            </c:spPr>
            <c:trendlineType val="poly"/>
            <c:order val="5"/>
            <c:dispRSqr val="0"/>
            <c:dispEq val="0"/>
          </c:trendline>
          <c:xVal>
            <c:numRef>
              <c:f>cbr!$J$64:$J$72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cbr!$D$64:$D$72</c:f>
              <c:numCache>
                <c:formatCode>0.00</c:formatCode>
                <c:ptCount val="9"/>
                <c:pt idx="0">
                  <c:v>0</c:v>
                </c:pt>
                <c:pt idx="1">
                  <c:v>0.75</c:v>
                </c:pt>
                <c:pt idx="2">
                  <c:v>1.25</c:v>
                </c:pt>
                <c:pt idx="3">
                  <c:v>1.9</c:v>
                </c:pt>
                <c:pt idx="4">
                  <c:v>2.5</c:v>
                </c:pt>
                <c:pt idx="5">
                  <c:v>5</c:v>
                </c:pt>
                <c:pt idx="6">
                  <c:v>7.5</c:v>
                </c:pt>
                <c:pt idx="7">
                  <c:v>10</c:v>
                </c:pt>
                <c:pt idx="8">
                  <c:v>12.5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E5B-4923-A966-CCEE8B0FE1BE}"/>
            </c:ext>
          </c:extLst>
        </c:ser>
        <c:ser>
          <c:idx val="2"/>
          <c:order val="2"/>
          <c:tx>
            <c:v>Molde 3</c:v>
          </c:tx>
          <c:spPr>
            <a:ln>
              <a:noFill/>
            </a:ln>
          </c:spPr>
          <c:marker>
            <c:spPr>
              <a:ln>
                <a:solidFill>
                  <a:schemeClr val="accent6"/>
                </a:solidFill>
              </a:ln>
            </c:spPr>
          </c:marker>
          <c:trendline>
            <c:spPr>
              <a:ln>
                <a:solidFill>
                  <a:schemeClr val="accent6"/>
                </a:solidFill>
              </a:ln>
            </c:spPr>
            <c:trendlineType val="poly"/>
            <c:order val="5"/>
            <c:dispRSqr val="0"/>
            <c:dispEq val="0"/>
          </c:trendline>
          <c:xVal>
            <c:numRef>
              <c:f>cbr!$N$64:$N$72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cbr!$D$64:$D$72</c:f>
              <c:numCache>
                <c:formatCode>0.00</c:formatCode>
                <c:ptCount val="9"/>
                <c:pt idx="0">
                  <c:v>0</c:v>
                </c:pt>
                <c:pt idx="1">
                  <c:v>0.75</c:v>
                </c:pt>
                <c:pt idx="2">
                  <c:v>1.25</c:v>
                </c:pt>
                <c:pt idx="3">
                  <c:v>1.9</c:v>
                </c:pt>
                <c:pt idx="4">
                  <c:v>2.5</c:v>
                </c:pt>
                <c:pt idx="5">
                  <c:v>5</c:v>
                </c:pt>
                <c:pt idx="6">
                  <c:v>7.5</c:v>
                </c:pt>
                <c:pt idx="7">
                  <c:v>10</c:v>
                </c:pt>
                <c:pt idx="8">
                  <c:v>12.5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E5B-4923-A966-CCEE8B0FE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873408"/>
        <c:axId val="85875328"/>
      </c:scatterChart>
      <c:valAx>
        <c:axId val="8587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25000"/>
                  <a:lumOff val="7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UY" sz="1800" baseline="0"/>
                  <a:t>TENSIÓN (Kg/cm2)</a:t>
                </a:r>
              </a:p>
            </c:rich>
          </c:tx>
          <c:layout>
            <c:manualLayout>
              <c:xMode val="edge"/>
              <c:yMode val="edge"/>
              <c:x val="0.4376238753201645"/>
              <c:y val="0.9264358307229367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Y"/>
          </a:p>
        </c:txPr>
        <c:crossAx val="85875328"/>
        <c:crosses val="autoZero"/>
        <c:crossBetween val="midCat"/>
      </c:valAx>
      <c:valAx>
        <c:axId val="8587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UY" sz="1800" baseline="0"/>
                  <a:t>PENETRACIÓN (mm)</a:t>
                </a:r>
              </a:p>
            </c:rich>
          </c:tx>
          <c:layout>
            <c:manualLayout>
              <c:xMode val="edge"/>
              <c:yMode val="edge"/>
              <c:x val="2.1202661220225693E-2"/>
              <c:y val="0.4467414337167735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Y"/>
          </a:p>
        </c:txPr>
        <c:crossAx val="85873408"/>
        <c:crossesAt val="0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91488995016473307"/>
          <c:y val="0.39223259679827394"/>
          <c:w val="7.1074936466329494E-2"/>
          <c:h val="0.2711200044861698"/>
        </c:manualLayout>
      </c:layout>
      <c:overlay val="0"/>
      <c:txPr>
        <a:bodyPr/>
        <a:lstStyle/>
        <a:p>
          <a:pPr>
            <a:defRPr sz="1600" baseline="0"/>
          </a:pPr>
          <a:endParaRPr lang="es-UY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>
      <a:outerShdw blurRad="50800" dist="25400" dir="5400000" algn="ctr" rotWithShape="0">
        <a:schemeClr val="bg1">
          <a:alpha val="43000"/>
        </a:schemeClr>
      </a:outerShdw>
    </a:effectLst>
  </c:spPr>
  <c:txPr>
    <a:bodyPr/>
    <a:lstStyle/>
    <a:p>
      <a:pPr>
        <a:defRPr/>
      </a:pPr>
      <a:endParaRPr lang="es-UY"/>
    </a:p>
  </c:txPr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aseline="0"/>
              <a:t>PUSS - CBR   </a:t>
            </a:r>
          </a:p>
        </c:rich>
      </c:tx>
      <c:layout>
        <c:manualLayout>
          <c:xMode val="edge"/>
          <c:yMode val="edge"/>
          <c:x val="0.44998994917693463"/>
          <c:y val="7.10174657195773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053984506095773"/>
          <c:y val="0.16974516357057834"/>
          <c:w val="0.82032933919088147"/>
          <c:h val="0.70037100419830434"/>
        </c:manualLayout>
      </c:layout>
      <c:scatterChart>
        <c:scatterStyle val="lineMarker"/>
        <c:varyColors val="0"/>
        <c:ser>
          <c:idx val="0"/>
          <c:order val="0"/>
          <c:tx>
            <c:v>CBR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trendlineType val="poly"/>
            <c:order val="2"/>
            <c:dispRSqr val="0"/>
            <c:dispEq val="0"/>
          </c:trendline>
          <c:xVal>
            <c:numRef>
              <c:f>cbr!$G$162:$L$162</c:f>
              <c:numCache>
                <c:formatCode>0.0</c:formatCode>
                <c:ptCount val="6"/>
                <c:pt idx="0">
                  <c:v>0</c:v>
                </c:pt>
                <c:pt idx="2">
                  <c:v>0</c:v>
                </c:pt>
                <c:pt idx="4">
                  <c:v>0</c:v>
                </c:pt>
              </c:numCache>
            </c:numRef>
          </c:xVal>
          <c:yVal>
            <c:numRef>
              <c:f>cbr!$G$161:$L$161</c:f>
              <c:numCache>
                <c:formatCode>0.000</c:formatCode>
                <c:ptCount val="6"/>
                <c:pt idx="0">
                  <c:v>0</c:v>
                </c:pt>
                <c:pt idx="2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3D7-4E3A-8F6A-2BD5EDA54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873408"/>
        <c:axId val="85875328"/>
      </c:scatterChart>
      <c:valAx>
        <c:axId val="8587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25000"/>
                  <a:lumOff val="7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UY" sz="1800" baseline="0"/>
                  <a:t>CBR (%)</a:t>
                </a:r>
              </a:p>
            </c:rich>
          </c:tx>
          <c:layout>
            <c:manualLayout>
              <c:xMode val="edge"/>
              <c:yMode val="edge"/>
              <c:x val="0.4376238753201645"/>
              <c:y val="0.9264358307229367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Y"/>
          </a:p>
        </c:txPr>
        <c:crossAx val="85875328"/>
        <c:crosses val="autoZero"/>
        <c:crossBetween val="midCat"/>
      </c:valAx>
      <c:valAx>
        <c:axId val="8587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UY" sz="1800" baseline="0"/>
                  <a:t>PUSS (gr/cm3)</a:t>
                </a:r>
              </a:p>
            </c:rich>
          </c:tx>
          <c:layout>
            <c:manualLayout>
              <c:xMode val="edge"/>
              <c:yMode val="edge"/>
              <c:x val="2.1202661220225693E-2"/>
              <c:y val="0.4467414337167735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Y"/>
          </a:p>
        </c:txPr>
        <c:crossAx val="85873408"/>
        <c:crossesAt val="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>
      <a:outerShdw blurRad="50800" dist="25400" dir="5400000" algn="ctr" rotWithShape="0">
        <a:schemeClr val="bg1">
          <a:alpha val="43000"/>
        </a:schemeClr>
      </a:outerShdw>
    </a:effectLst>
  </c:spPr>
  <c:txPr>
    <a:bodyPr/>
    <a:lstStyle/>
    <a:p>
      <a:pPr>
        <a:defRPr/>
      </a:pPr>
      <a:endParaRPr lang="es-UY"/>
    </a:p>
  </c:txPr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337818</xdr:colOff>
      <xdr:row>35</xdr:row>
      <xdr:rowOff>50245</xdr:rowOff>
    </xdr:from>
    <xdr:to>
      <xdr:col>15</xdr:col>
      <xdr:colOff>77933</xdr:colOff>
      <xdr:row>70</xdr:row>
      <xdr:rowOff>155864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34637</xdr:colOff>
      <xdr:row>1</xdr:row>
      <xdr:rowOff>34637</xdr:rowOff>
    </xdr:from>
    <xdr:to>
      <xdr:col>3</xdr:col>
      <xdr:colOff>155864</xdr:colOff>
      <xdr:row>2</xdr:row>
      <xdr:rowOff>372342</xdr:rowOff>
    </xdr:to>
    <xdr:pic>
      <xdr:nvPicPr>
        <xdr:cNvPr id="5" name="Imagen 4" descr="VIALIDAD%20COLOR_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16" t="19703" r="16098" b="20507"/>
        <a:stretch/>
      </xdr:blipFill>
      <xdr:spPr bwMode="auto">
        <a:xfrm>
          <a:off x="519546" y="225137"/>
          <a:ext cx="2199409" cy="109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16</xdr:row>
      <xdr:rowOff>61912</xdr:rowOff>
    </xdr:from>
    <xdr:ext cx="504825" cy="3202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/>
            <xdr:cNvSpPr txBox="1"/>
          </xdr:nvSpPr>
          <xdr:spPr>
            <a:xfrm>
              <a:off x="495300" y="2719387"/>
              <a:ext cx="504825" cy="3202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UY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es-UY" sz="1100" b="0" i="0">
                            <a:latin typeface="Cambria Math" panose="02040503050406030204" pitchFamily="18" charset="0"/>
                          </a:rPr>
                          <m:t>h</m:t>
                        </m:r>
                      </m:num>
                      <m:den>
                        <m:r>
                          <m:rPr>
                            <m:sty m:val="p"/>
                          </m:rPr>
                          <a:rPr lang="es-UY" sz="1100" b="0" i="0">
                            <a:latin typeface="Cambria Math" panose="02040503050406030204" pitchFamily="18" charset="0"/>
                          </a:rPr>
                          <m:t>H</m:t>
                        </m:r>
                      </m:den>
                    </m:f>
                    <m:r>
                      <a:rPr lang="es-UY" sz="110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s-UY" sz="1100" b="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100</m:t>
                    </m:r>
                  </m:oMath>
                </m:oMathPara>
              </a14:m>
              <a:endParaRPr lang="es-UY" sz="1100" i="0"/>
            </a:p>
          </xdr:txBody>
        </xdr:sp>
      </mc:Choice>
      <mc:Fallback xmlns="">
        <xdr:sp macro="" textlink="">
          <xdr:nvSpPr>
            <xdr:cNvPr id="2" name="CuadroTexto 1"/>
            <xdr:cNvSpPr txBox="1"/>
          </xdr:nvSpPr>
          <xdr:spPr>
            <a:xfrm>
              <a:off x="495300" y="2719387"/>
              <a:ext cx="504825" cy="3202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UY" sz="1100" b="0" i="0">
                  <a:latin typeface="Cambria Math" panose="02040503050406030204" pitchFamily="18" charset="0"/>
                </a:rPr>
                <a:t>h/H</a:t>
              </a:r>
              <a:r>
                <a:rPr lang="es-UY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r>
                <a:rPr lang="es-UY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100</a:t>
              </a:r>
              <a:endParaRPr lang="es-UY" sz="1100" i="0"/>
            </a:p>
          </xdr:txBody>
        </xdr:sp>
      </mc:Fallback>
    </mc:AlternateContent>
    <xdr:clientData/>
  </xdr:oneCellAnchor>
  <xdr:twoCellAnchor>
    <xdr:from>
      <xdr:col>1</xdr:col>
      <xdr:colOff>19051</xdr:colOff>
      <xdr:row>1</xdr:row>
      <xdr:rowOff>19050</xdr:rowOff>
    </xdr:from>
    <xdr:to>
      <xdr:col>3</xdr:col>
      <xdr:colOff>600075</xdr:colOff>
      <xdr:row>2</xdr:row>
      <xdr:rowOff>156633</xdr:rowOff>
    </xdr:to>
    <xdr:pic>
      <xdr:nvPicPr>
        <xdr:cNvPr id="3" name="Imagen 2" descr="VIALIDAD%20COLOR_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16" t="19703" r="16098" b="20507"/>
        <a:stretch/>
      </xdr:blipFill>
      <xdr:spPr bwMode="auto">
        <a:xfrm>
          <a:off x="161926" y="209550"/>
          <a:ext cx="1219199" cy="575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504266</xdr:colOff>
      <xdr:row>34</xdr:row>
      <xdr:rowOff>156883</xdr:rowOff>
    </xdr:from>
    <xdr:to>
      <xdr:col>10</xdr:col>
      <xdr:colOff>347382</xdr:colOff>
      <xdr:row>61</xdr:row>
      <xdr:rowOff>156883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201705</xdr:colOff>
      <xdr:row>58</xdr:row>
      <xdr:rowOff>156878</xdr:rowOff>
    </xdr:from>
    <xdr:to>
      <xdr:col>9</xdr:col>
      <xdr:colOff>694766</xdr:colOff>
      <xdr:row>60</xdr:row>
      <xdr:rowOff>56025</xdr:rowOff>
    </xdr:to>
    <xdr:sp macro="" textlink="">
      <xdr:nvSpPr>
        <xdr:cNvPr id="2" name="CuadroTexto 1"/>
        <xdr:cNvSpPr txBox="1"/>
      </xdr:nvSpPr>
      <xdr:spPr>
        <a:xfrm>
          <a:off x="8863852" y="15071907"/>
          <a:ext cx="493061" cy="2801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UY" sz="1200">
              <a:latin typeface="+mj-lt"/>
            </a:rPr>
            <a:t>40</a:t>
          </a:r>
        </a:p>
      </xdr:txBody>
    </xdr:sp>
    <xdr:clientData/>
  </xdr:twoCellAnchor>
  <xdr:twoCellAnchor>
    <xdr:from>
      <xdr:col>6</xdr:col>
      <xdr:colOff>33617</xdr:colOff>
      <xdr:row>58</xdr:row>
      <xdr:rowOff>156881</xdr:rowOff>
    </xdr:from>
    <xdr:to>
      <xdr:col>6</xdr:col>
      <xdr:colOff>582706</xdr:colOff>
      <xdr:row>60</xdr:row>
      <xdr:rowOff>67234</xdr:rowOff>
    </xdr:to>
    <xdr:sp macro="" textlink="">
      <xdr:nvSpPr>
        <xdr:cNvPr id="3" name="CuadroTexto 2"/>
        <xdr:cNvSpPr txBox="1"/>
      </xdr:nvSpPr>
      <xdr:spPr>
        <a:xfrm>
          <a:off x="5277970" y="15071910"/>
          <a:ext cx="549089" cy="2913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UY" sz="1200">
              <a:latin typeface="+mj-lt"/>
            </a:rPr>
            <a:t>25</a:t>
          </a:r>
        </a:p>
      </xdr:txBody>
    </xdr:sp>
    <xdr:clientData/>
  </xdr:twoCellAnchor>
  <xdr:twoCellAnchor>
    <xdr:from>
      <xdr:col>1</xdr:col>
      <xdr:colOff>22410</xdr:colOff>
      <xdr:row>1</xdr:row>
      <xdr:rowOff>22413</xdr:rowOff>
    </xdr:from>
    <xdr:to>
      <xdr:col>1</xdr:col>
      <xdr:colOff>1781735</xdr:colOff>
      <xdr:row>2</xdr:row>
      <xdr:rowOff>302559</xdr:rowOff>
    </xdr:to>
    <xdr:pic>
      <xdr:nvPicPr>
        <xdr:cNvPr id="5" name="Imagen 4" descr="VIALIDAD%20COLOR_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16" t="19703" r="16098" b="20507"/>
        <a:stretch/>
      </xdr:blipFill>
      <xdr:spPr bwMode="auto">
        <a:xfrm>
          <a:off x="257734" y="403413"/>
          <a:ext cx="1759325" cy="851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166686</xdr:colOff>
      <xdr:row>43</xdr:row>
      <xdr:rowOff>56284</xdr:rowOff>
    </xdr:from>
    <xdr:to>
      <xdr:col>14</xdr:col>
      <xdr:colOff>396153</xdr:colOff>
      <xdr:row>89</xdr:row>
      <xdr:rowOff>108239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34637</xdr:colOff>
      <xdr:row>1</xdr:row>
      <xdr:rowOff>34637</xdr:rowOff>
    </xdr:from>
    <xdr:to>
      <xdr:col>3</xdr:col>
      <xdr:colOff>92034</xdr:colOff>
      <xdr:row>3</xdr:row>
      <xdr:rowOff>155863</xdr:rowOff>
    </xdr:to>
    <xdr:pic>
      <xdr:nvPicPr>
        <xdr:cNvPr id="8" name="Imagen 7" descr="VIALIDAD%20COLOR_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16" t="19703" r="16098" b="20507"/>
        <a:stretch/>
      </xdr:blipFill>
      <xdr:spPr bwMode="auto">
        <a:xfrm>
          <a:off x="320387" y="225137"/>
          <a:ext cx="2533897" cy="1264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322118</xdr:colOff>
      <xdr:row>89</xdr:row>
      <xdr:rowOff>79665</xdr:rowOff>
    </xdr:from>
    <xdr:to>
      <xdr:col>17</xdr:col>
      <xdr:colOff>79666</xdr:colOff>
      <xdr:row>138</xdr:row>
      <xdr:rowOff>131618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1032165</xdr:colOff>
      <xdr:row>167</xdr:row>
      <xdr:rowOff>155867</xdr:rowOff>
    </xdr:from>
    <xdr:to>
      <xdr:col>13</xdr:col>
      <xdr:colOff>467593</xdr:colOff>
      <xdr:row>205</xdr:row>
      <xdr:rowOff>1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34636</xdr:colOff>
      <xdr:row>1</xdr:row>
      <xdr:rowOff>17318</xdr:rowOff>
    </xdr:from>
    <xdr:to>
      <xdr:col>3</xdr:col>
      <xdr:colOff>1061851</xdr:colOff>
      <xdr:row>3</xdr:row>
      <xdr:rowOff>138544</xdr:rowOff>
    </xdr:to>
    <xdr:pic>
      <xdr:nvPicPr>
        <xdr:cNvPr id="6" name="Imagen 5" descr="VIALIDAD%20COLOR_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16" t="19703" r="16098" b="20507"/>
        <a:stretch/>
      </xdr:blipFill>
      <xdr:spPr bwMode="auto">
        <a:xfrm>
          <a:off x="381000" y="207818"/>
          <a:ext cx="2551215" cy="1264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22412</xdr:colOff>
      <xdr:row>1</xdr:row>
      <xdr:rowOff>22413</xdr:rowOff>
    </xdr:from>
    <xdr:to>
      <xdr:col>4</xdr:col>
      <xdr:colOff>37821</xdr:colOff>
      <xdr:row>2</xdr:row>
      <xdr:rowOff>179295</xdr:rowOff>
    </xdr:to>
    <xdr:pic>
      <xdr:nvPicPr>
        <xdr:cNvPr id="2" name="Imagen 1" descr="VIALIDAD%20COLOR_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16" t="19703" r="16098" b="20507"/>
        <a:stretch/>
      </xdr:blipFill>
      <xdr:spPr bwMode="auto">
        <a:xfrm>
          <a:off x="246530" y="212913"/>
          <a:ext cx="1214438" cy="593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27215</xdr:colOff>
      <xdr:row>1</xdr:row>
      <xdr:rowOff>27214</xdr:rowOff>
    </xdr:from>
    <xdr:to>
      <xdr:col>2</xdr:col>
      <xdr:colOff>530679</xdr:colOff>
      <xdr:row>3</xdr:row>
      <xdr:rowOff>149678</xdr:rowOff>
    </xdr:to>
    <xdr:pic>
      <xdr:nvPicPr>
        <xdr:cNvPr id="2" name="Imagen 1" descr="VIALIDAD%20COLOR_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16" t="19703" r="16098" b="20507"/>
        <a:stretch/>
      </xdr:blipFill>
      <xdr:spPr bwMode="auto">
        <a:xfrm>
          <a:off x="326572" y="217714"/>
          <a:ext cx="17145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27215</xdr:colOff>
      <xdr:row>1</xdr:row>
      <xdr:rowOff>27214</xdr:rowOff>
    </xdr:from>
    <xdr:to>
      <xdr:col>2</xdr:col>
      <xdr:colOff>394607</xdr:colOff>
      <xdr:row>3</xdr:row>
      <xdr:rowOff>149678</xdr:rowOff>
    </xdr:to>
    <xdr:pic>
      <xdr:nvPicPr>
        <xdr:cNvPr id="2" name="Imagen 1" descr="VIALIDAD%20COLOR_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16" t="19703" r="16098" b="20507"/>
        <a:stretch/>
      </xdr:blipFill>
      <xdr:spPr bwMode="auto">
        <a:xfrm>
          <a:off x="326572" y="217714"/>
          <a:ext cx="157842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9586</xdr:colOff>
      <xdr:row>1</xdr:row>
      <xdr:rowOff>34326</xdr:rowOff>
    </xdr:from>
    <xdr:to>
      <xdr:col>3</xdr:col>
      <xdr:colOff>155864</xdr:colOff>
      <xdr:row>3</xdr:row>
      <xdr:rowOff>128591</xdr:rowOff>
    </xdr:to>
    <xdr:pic>
      <xdr:nvPicPr>
        <xdr:cNvPr id="2" name="Imagen 1" descr="VIALIDAD%20COLOR_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16" t="19703" r="16098" b="20507"/>
        <a:stretch/>
      </xdr:blipFill>
      <xdr:spPr bwMode="auto">
        <a:xfrm>
          <a:off x="459859" y="449962"/>
          <a:ext cx="2363005" cy="1046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17318</xdr:colOff>
      <xdr:row>1</xdr:row>
      <xdr:rowOff>34635</xdr:rowOff>
    </xdr:from>
    <xdr:to>
      <xdr:col>2</xdr:col>
      <xdr:colOff>935182</xdr:colOff>
      <xdr:row>3</xdr:row>
      <xdr:rowOff>103909</xdr:rowOff>
    </xdr:to>
    <xdr:pic>
      <xdr:nvPicPr>
        <xdr:cNvPr id="2" name="Imagen 1" descr="VIALIDAD%20COLOR_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16" t="19703" r="16098" b="20507"/>
        <a:stretch/>
      </xdr:blipFill>
      <xdr:spPr bwMode="auto">
        <a:xfrm>
          <a:off x="467591" y="450271"/>
          <a:ext cx="2199409" cy="1021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O71"/>
  <sheetViews>
    <sheetView showZeros="0" tabSelected="1" view="pageBreakPreview" zoomScale="70" zoomScaleNormal="70" zoomScaleSheetLayoutView="70" workbookViewId="0">
      <selection activeCell="D13" sqref="D13:E13"/>
    </sheetView>
  </sheetViews>
  <sheetFormatPr baseColWidth="10" defaultRowHeight="15" x14ac:dyDescent="0.25"/>
  <cols>
    <col min="1" max="1" width="4" customWidth="1"/>
    <col min="2" max="2" width="10.7109375" style="3" customWidth="1"/>
    <col min="3" max="3" width="20.42578125" style="3" customWidth="1"/>
    <col min="4" max="4" width="16.42578125" style="3" customWidth="1"/>
    <col min="5" max="5" width="13.7109375" style="3" customWidth="1"/>
    <col min="6" max="6" width="16.7109375" style="3" customWidth="1"/>
    <col min="7" max="7" width="13.7109375" style="3" customWidth="1"/>
    <col min="8" max="8" width="16.42578125" style="3" customWidth="1"/>
    <col min="9" max="9" width="13.7109375" style="3" customWidth="1"/>
    <col min="10" max="10" width="17.28515625" style="3" customWidth="1"/>
    <col min="11" max="11" width="13.7109375" style="3" customWidth="1"/>
    <col min="12" max="12" width="3.28515625" style="3" customWidth="1"/>
    <col min="13" max="14" width="8.7109375" style="3" customWidth="1"/>
    <col min="15" max="15" width="16.7109375" style="3" customWidth="1"/>
  </cols>
  <sheetData>
    <row r="1" spans="1:41" ht="20.100000000000001" customHeight="1" x14ac:dyDescent="0.2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41" ht="60" customHeight="1" x14ac:dyDescent="0.25">
      <c r="B2" s="50"/>
      <c r="C2" s="50"/>
      <c r="D2" s="50"/>
      <c r="E2" s="218" t="s">
        <v>206</v>
      </c>
      <c r="F2" s="108"/>
      <c r="G2" s="50"/>
      <c r="H2" s="50"/>
      <c r="I2" s="50"/>
      <c r="J2" s="50"/>
      <c r="K2" s="219"/>
      <c r="L2" s="50"/>
      <c r="M2" s="50"/>
      <c r="N2" s="50"/>
      <c r="O2" s="50"/>
      <c r="P2" s="2"/>
      <c r="Q2" s="2"/>
      <c r="R2" s="2"/>
      <c r="S2" s="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30" customHeight="1" x14ac:dyDescent="0.25">
      <c r="B3" s="50"/>
      <c r="C3" s="50"/>
      <c r="D3" s="50"/>
      <c r="E3" s="231" t="s">
        <v>207</v>
      </c>
      <c r="F3" s="220" t="s">
        <v>208</v>
      </c>
      <c r="G3" s="200"/>
      <c r="H3" s="183"/>
      <c r="I3" s="108"/>
      <c r="J3" s="108"/>
      <c r="K3" s="108"/>
      <c r="L3" s="50"/>
      <c r="M3" s="50"/>
      <c r="N3" s="50"/>
      <c r="O3" s="50"/>
      <c r="P3" s="2"/>
      <c r="Q3" s="2"/>
      <c r="R3" s="2"/>
      <c r="S3" s="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ht="30" customHeight="1" x14ac:dyDescent="0.25">
      <c r="B4" s="50"/>
      <c r="C4" s="50"/>
      <c r="D4" s="50"/>
      <c r="E4" s="218"/>
      <c r="F4" s="108"/>
      <c r="G4" s="50"/>
      <c r="H4" s="50"/>
      <c r="I4" s="50"/>
      <c r="J4" s="50"/>
      <c r="K4" s="50"/>
      <c r="L4" s="50"/>
      <c r="M4" s="50"/>
      <c r="N4" s="50"/>
      <c r="O4" s="50"/>
      <c r="P4" s="2"/>
      <c r="Q4" s="2"/>
      <c r="R4" s="2"/>
      <c r="S4" s="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ht="30" customHeight="1" x14ac:dyDescent="0.25">
      <c r="B5" s="50"/>
      <c r="C5" s="50"/>
      <c r="D5" s="50"/>
      <c r="E5" s="218"/>
      <c r="F5" s="108"/>
      <c r="G5" s="50"/>
      <c r="H5" s="50"/>
      <c r="I5" s="50"/>
      <c r="J5" s="50"/>
      <c r="K5" s="50"/>
      <c r="L5" s="50"/>
      <c r="M5" s="50"/>
      <c r="N5" s="50"/>
      <c r="O5" s="50"/>
      <c r="P5" s="2"/>
      <c r="Q5" s="2"/>
      <c r="R5" s="2"/>
      <c r="S5" s="1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s="2" customFormat="1" ht="45" customHeight="1" x14ac:dyDescent="0.35">
      <c r="B6" s="139" t="s">
        <v>116</v>
      </c>
      <c r="C6" s="140"/>
      <c r="D6" s="140"/>
      <c r="E6" s="140"/>
      <c r="F6" s="83"/>
      <c r="G6" s="83"/>
      <c r="H6" s="182"/>
      <c r="I6" s="160" t="s">
        <v>115</v>
      </c>
      <c r="J6" s="140"/>
      <c r="K6" s="83"/>
      <c r="L6" s="83"/>
      <c r="M6" s="83"/>
      <c r="N6" s="83"/>
      <c r="O6" s="85"/>
      <c r="S6" s="1"/>
    </row>
    <row r="7" spans="1:41" s="2" customFormat="1" ht="45" customHeight="1" x14ac:dyDescent="0.35">
      <c r="B7" s="139" t="s">
        <v>119</v>
      </c>
      <c r="C7" s="140"/>
      <c r="D7" s="140"/>
      <c r="E7" s="140"/>
      <c r="F7" s="83"/>
      <c r="G7" s="83"/>
      <c r="H7" s="182"/>
      <c r="I7" s="160" t="s">
        <v>117</v>
      </c>
      <c r="J7" s="140"/>
      <c r="K7" s="83"/>
      <c r="L7" s="83"/>
      <c r="M7" s="83"/>
      <c r="N7" s="83"/>
      <c r="O7" s="85"/>
      <c r="S7" s="1"/>
    </row>
    <row r="8" spans="1:41" s="2" customFormat="1" ht="45" customHeight="1" x14ac:dyDescent="0.35">
      <c r="B8" s="139" t="s">
        <v>120</v>
      </c>
      <c r="C8" s="140"/>
      <c r="D8" s="140"/>
      <c r="E8" s="140"/>
      <c r="F8" s="83"/>
      <c r="G8" s="83"/>
      <c r="H8" s="182"/>
      <c r="I8" s="160" t="s">
        <v>118</v>
      </c>
      <c r="J8" s="140"/>
      <c r="K8" s="83"/>
      <c r="L8" s="83"/>
      <c r="M8" s="108"/>
      <c r="N8" s="108"/>
      <c r="O8" s="85"/>
      <c r="S8" s="1"/>
    </row>
    <row r="9" spans="1:41" s="2" customFormat="1" ht="45" customHeight="1" x14ac:dyDescent="0.35">
      <c r="B9" s="139" t="s">
        <v>107</v>
      </c>
      <c r="C9" s="140"/>
      <c r="D9" s="140"/>
      <c r="E9" s="140"/>
      <c r="F9" s="83"/>
      <c r="G9" s="83"/>
      <c r="H9" s="182"/>
      <c r="I9" s="160" t="s">
        <v>108</v>
      </c>
      <c r="J9" s="140"/>
      <c r="K9" s="83"/>
      <c r="L9" s="83"/>
      <c r="M9" s="83"/>
      <c r="N9" s="83"/>
      <c r="O9" s="85"/>
      <c r="S9" s="1"/>
    </row>
    <row r="10" spans="1:41" s="2" customFormat="1" ht="15" customHeight="1" x14ac:dyDescent="0.25"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S10" s="1"/>
    </row>
    <row r="11" spans="1:41" s="2" customFormat="1" ht="35.1" customHeight="1" x14ac:dyDescent="0.3">
      <c r="B11" s="41" t="s">
        <v>114</v>
      </c>
      <c r="C11" s="42"/>
      <c r="D11" s="255">
        <v>1</v>
      </c>
      <c r="E11" s="256"/>
      <c r="F11" s="255">
        <v>2</v>
      </c>
      <c r="G11" s="256"/>
      <c r="H11" s="255">
        <v>3</v>
      </c>
      <c r="I11" s="256"/>
      <c r="J11" s="255">
        <v>4</v>
      </c>
      <c r="K11" s="256"/>
      <c r="L11" s="275"/>
      <c r="M11" s="261" t="s">
        <v>42</v>
      </c>
      <c r="N11" s="261" t="s">
        <v>43</v>
      </c>
      <c r="O11" s="261" t="s">
        <v>44</v>
      </c>
      <c r="R11" s="238" t="s">
        <v>213</v>
      </c>
      <c r="S11" s="1"/>
      <c r="AG11" s="238" t="s">
        <v>214</v>
      </c>
    </row>
    <row r="12" spans="1:41" s="2" customFormat="1" ht="35.1" customHeight="1" x14ac:dyDescent="0.25">
      <c r="B12" s="41" t="s">
        <v>40</v>
      </c>
      <c r="C12" s="42"/>
      <c r="D12" s="257"/>
      <c r="E12" s="258"/>
      <c r="F12" s="257"/>
      <c r="G12" s="258"/>
      <c r="H12" s="257"/>
      <c r="I12" s="258"/>
      <c r="J12" s="257"/>
      <c r="K12" s="258"/>
      <c r="L12" s="276"/>
      <c r="M12" s="261"/>
      <c r="N12" s="261"/>
      <c r="O12" s="261"/>
      <c r="R12" s="239" t="s">
        <v>215</v>
      </c>
      <c r="S12" s="1"/>
      <c r="AG12" s="239" t="s">
        <v>216</v>
      </c>
    </row>
    <row r="13" spans="1:41" s="2" customFormat="1" ht="35.1" customHeight="1" x14ac:dyDescent="0.25">
      <c r="B13" s="16" t="s">
        <v>41</v>
      </c>
      <c r="C13" s="9"/>
      <c r="D13" s="259"/>
      <c r="E13" s="260"/>
      <c r="F13" s="259"/>
      <c r="G13" s="260"/>
      <c r="H13" s="259"/>
      <c r="I13" s="260"/>
      <c r="J13" s="259"/>
      <c r="K13" s="260"/>
      <c r="L13" s="276"/>
      <c r="M13" s="261"/>
      <c r="N13" s="261"/>
      <c r="O13" s="261"/>
      <c r="R13" s="250" t="s">
        <v>217</v>
      </c>
      <c r="S13" s="251"/>
      <c r="T13" s="250" t="s">
        <v>218</v>
      </c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1"/>
      <c r="AG13" s="250" t="s">
        <v>217</v>
      </c>
      <c r="AH13" s="251"/>
      <c r="AI13" s="250" t="s">
        <v>219</v>
      </c>
      <c r="AJ13" s="252"/>
      <c r="AK13" s="252"/>
      <c r="AL13" s="251"/>
    </row>
    <row r="14" spans="1:41" s="2" customFormat="1" ht="90" customHeight="1" x14ac:dyDescent="0.25">
      <c r="B14" s="196" t="s">
        <v>110</v>
      </c>
      <c r="C14" s="197" t="s">
        <v>205</v>
      </c>
      <c r="D14" s="198" t="s">
        <v>93</v>
      </c>
      <c r="E14" s="199" t="s">
        <v>45</v>
      </c>
      <c r="F14" s="198" t="s">
        <v>93</v>
      </c>
      <c r="G14" s="199" t="s">
        <v>45</v>
      </c>
      <c r="H14" s="198" t="s">
        <v>93</v>
      </c>
      <c r="I14" s="199" t="s">
        <v>45</v>
      </c>
      <c r="J14" s="198" t="s">
        <v>93</v>
      </c>
      <c r="K14" s="199" t="s">
        <v>45</v>
      </c>
      <c r="L14" s="276"/>
      <c r="M14" s="261"/>
      <c r="N14" s="261"/>
      <c r="O14" s="261"/>
      <c r="R14" s="253" t="s">
        <v>220</v>
      </c>
      <c r="S14" s="254"/>
      <c r="T14" s="250" t="s">
        <v>221</v>
      </c>
      <c r="U14" s="251"/>
      <c r="V14" s="250" t="s">
        <v>222</v>
      </c>
      <c r="W14" s="251"/>
      <c r="X14" s="250" t="s">
        <v>223</v>
      </c>
      <c r="Y14" s="251"/>
      <c r="Z14" s="250" t="s">
        <v>224</v>
      </c>
      <c r="AA14" s="251"/>
      <c r="AB14" s="250" t="s">
        <v>225</v>
      </c>
      <c r="AC14" s="251"/>
      <c r="AD14" s="250" t="s">
        <v>226</v>
      </c>
      <c r="AE14" s="251"/>
      <c r="AG14" s="253" t="s">
        <v>220</v>
      </c>
      <c r="AH14" s="254"/>
      <c r="AI14" s="250">
        <v>1</v>
      </c>
      <c r="AJ14" s="251"/>
      <c r="AK14" s="250">
        <v>2</v>
      </c>
      <c r="AL14" s="251"/>
    </row>
    <row r="15" spans="1:41" s="2" customFormat="1" ht="35.1" customHeight="1" x14ac:dyDescent="0.25">
      <c r="A15" s="36"/>
      <c r="B15" s="189">
        <v>3</v>
      </c>
      <c r="C15" s="190">
        <v>76.2</v>
      </c>
      <c r="D15" s="177"/>
      <c r="E15" s="179">
        <f>+IF(D15=0,100,(D$13-SUM(D$15:D15))/D$13*100)</f>
        <v>100</v>
      </c>
      <c r="F15" s="177"/>
      <c r="G15" s="179">
        <f>+IF(F15=0,100,(F$13-SUM(F$15:F15))/F$13*100)</f>
        <v>100</v>
      </c>
      <c r="H15" s="177"/>
      <c r="I15" s="179">
        <f>+IF(H15=0,100,(H$13-SUM(H$15:H15))/H$13*100)</f>
        <v>100</v>
      </c>
      <c r="J15" s="177"/>
      <c r="K15" s="179">
        <f>+IF(J15=0,100,(J$13-SUM(J$15:J15))/J$13*100)</f>
        <v>100</v>
      </c>
      <c r="L15" s="276"/>
      <c r="M15" s="184"/>
      <c r="N15" s="184"/>
      <c r="O15" s="185" t="str">
        <f>+IF(OR(E15&gt;N15,G15&gt;N15,I15&gt;N15,K15&gt;N15,E15&lt;M15,G15&lt;M15,I15&lt;M15,K15&lt;M15),"Fuera huso","ok")</f>
        <v>Fuera huso</v>
      </c>
      <c r="R15" s="240" t="s">
        <v>227</v>
      </c>
      <c r="S15" s="241" t="s">
        <v>228</v>
      </c>
      <c r="T15" s="242"/>
      <c r="U15" s="243"/>
      <c r="V15" s="242"/>
      <c r="W15" s="243"/>
      <c r="X15" s="242"/>
      <c r="Y15" s="243"/>
      <c r="Z15" s="242"/>
      <c r="AA15" s="243"/>
      <c r="AB15" s="242"/>
      <c r="AC15" s="243"/>
      <c r="AD15" s="242"/>
      <c r="AE15" s="243"/>
      <c r="AG15" s="240" t="s">
        <v>227</v>
      </c>
      <c r="AH15" s="241" t="s">
        <v>228</v>
      </c>
      <c r="AI15" s="242">
        <v>100</v>
      </c>
      <c r="AJ15" s="243">
        <v>100</v>
      </c>
      <c r="AK15" s="242" t="s">
        <v>229</v>
      </c>
      <c r="AL15" s="243" t="s">
        <v>229</v>
      </c>
    </row>
    <row r="16" spans="1:41" s="2" customFormat="1" ht="35.1" customHeight="1" x14ac:dyDescent="0.25">
      <c r="A16" s="36"/>
      <c r="B16" s="189">
        <v>2.5</v>
      </c>
      <c r="C16" s="190">
        <v>64</v>
      </c>
      <c r="D16" s="177"/>
      <c r="E16" s="179">
        <f>IF(D16=0,IF(SUM(D$15:D16)=0,100,E15),(D$13-SUM(D$15:D16))/D$13*100)</f>
        <v>100</v>
      </c>
      <c r="F16" s="177"/>
      <c r="G16" s="179">
        <f>IF(F16=0,IF(SUM(F$15:F16)=0,100,G15),(F$13-SUM(F$15:F16))/F$13*100)</f>
        <v>100</v>
      </c>
      <c r="H16" s="177"/>
      <c r="I16" s="179">
        <f>IF(H16=0,IF(SUM(H$15:H16)=0,100,I15),(H$13-SUM(H$15:H16))/H$13*100)</f>
        <v>100</v>
      </c>
      <c r="J16" s="177"/>
      <c r="K16" s="179">
        <f>IF(J16=0,IF(SUM(J$15:J16)=0,100,K15),(J$13-SUM(J$15:J16))/J$13*100)</f>
        <v>100</v>
      </c>
      <c r="L16" s="276"/>
      <c r="M16" s="178"/>
      <c r="N16" s="177"/>
      <c r="O16" s="185" t="str">
        <f t="shared" ref="O16:O30" si="0">+IF(OR(E16&gt;N16,G16&gt;N16,I16&gt;N16,K16&gt;N16,E16&lt;M16,G16&lt;M16,I16&lt;M16,K16&lt;M16),"Fuera huso","ok")</f>
        <v>Fuera huso</v>
      </c>
      <c r="R16" s="240" t="s">
        <v>230</v>
      </c>
      <c r="S16" s="241" t="s">
        <v>231</v>
      </c>
      <c r="T16" s="242"/>
      <c r="U16" s="243"/>
      <c r="V16" s="242"/>
      <c r="W16" s="243"/>
      <c r="X16" s="242"/>
      <c r="Y16" s="243"/>
      <c r="Z16" s="242"/>
      <c r="AA16" s="243"/>
      <c r="AB16" s="242"/>
      <c r="AC16" s="243"/>
      <c r="AD16" s="242"/>
      <c r="AE16" s="243"/>
      <c r="AG16" s="240" t="s">
        <v>230</v>
      </c>
      <c r="AH16" s="241" t="s">
        <v>231</v>
      </c>
      <c r="AI16" s="242">
        <v>90</v>
      </c>
      <c r="AJ16" s="243">
        <v>100</v>
      </c>
      <c r="AK16" s="242">
        <v>100</v>
      </c>
      <c r="AL16" s="243">
        <v>100</v>
      </c>
    </row>
    <row r="17" spans="1:38" s="2" customFormat="1" ht="35.1" customHeight="1" x14ac:dyDescent="0.25">
      <c r="A17" s="36"/>
      <c r="B17" s="189" t="s">
        <v>88</v>
      </c>
      <c r="C17" s="190">
        <v>50</v>
      </c>
      <c r="D17" s="177"/>
      <c r="E17" s="179">
        <f>IF(D17=0,IF(SUM(D$15:D17)=0,100,E16),(D$13-SUM(D$15:D17))/D$13*100)</f>
        <v>100</v>
      </c>
      <c r="F17" s="177"/>
      <c r="G17" s="179">
        <f>IF(F17=0,IF(SUM(F$15:F17)=0,100,G16),(F$13-SUM(F$15:F17))/F$13*100)</f>
        <v>100</v>
      </c>
      <c r="H17" s="177"/>
      <c r="I17" s="179">
        <f>IF(H17=0,IF(SUM(H$15:H17)=0,100,I16),(H$13-SUM(H$15:H17))/H$13*100)</f>
        <v>100</v>
      </c>
      <c r="J17" s="177"/>
      <c r="K17" s="179">
        <f>IF(J17=0,IF(SUM(J$15:J17)=0,100,K16),(J$13-SUM(J$15:J17))/J$13*100)</f>
        <v>100</v>
      </c>
      <c r="L17" s="276"/>
      <c r="M17" s="178"/>
      <c r="N17" s="177"/>
      <c r="O17" s="185" t="str">
        <f t="shared" si="0"/>
        <v>Fuera huso</v>
      </c>
      <c r="R17" s="240" t="s">
        <v>232</v>
      </c>
      <c r="S17" s="241" t="s">
        <v>133</v>
      </c>
      <c r="T17" s="242">
        <v>100</v>
      </c>
      <c r="U17" s="243">
        <v>100</v>
      </c>
      <c r="V17" s="242">
        <v>100</v>
      </c>
      <c r="W17" s="243">
        <v>100</v>
      </c>
      <c r="X17" s="242" t="s">
        <v>229</v>
      </c>
      <c r="Y17" s="243" t="s">
        <v>229</v>
      </c>
      <c r="Z17" s="242" t="s">
        <v>229</v>
      </c>
      <c r="AA17" s="243" t="s">
        <v>229</v>
      </c>
      <c r="AB17" s="242" t="s">
        <v>229</v>
      </c>
      <c r="AC17" s="243" t="s">
        <v>229</v>
      </c>
      <c r="AD17" s="242" t="s">
        <v>229</v>
      </c>
      <c r="AE17" s="243" t="s">
        <v>229</v>
      </c>
      <c r="AG17" s="240" t="s">
        <v>232</v>
      </c>
      <c r="AH17" s="241" t="s">
        <v>133</v>
      </c>
      <c r="AI17" s="242">
        <v>35</v>
      </c>
      <c r="AJ17" s="243">
        <v>70</v>
      </c>
      <c r="AK17" s="242">
        <v>95</v>
      </c>
      <c r="AL17" s="243">
        <v>100</v>
      </c>
    </row>
    <row r="18" spans="1:38" s="2" customFormat="1" ht="35.1" customHeight="1" x14ac:dyDescent="0.25">
      <c r="A18" s="36"/>
      <c r="B18" s="189" t="s">
        <v>87</v>
      </c>
      <c r="C18" s="190">
        <v>37.5</v>
      </c>
      <c r="D18" s="177"/>
      <c r="E18" s="179">
        <f>IF(D18=0,IF(SUM(D$15:D18)=0,100,E17),(D$13-SUM(D$15:D18))/D$13*100)</f>
        <v>100</v>
      </c>
      <c r="F18" s="177"/>
      <c r="G18" s="179">
        <f>IF(F18=0,IF(SUM(F$15:F18)=0,100,G17),(F$13-SUM(F$15:F18))/F$13*100)</f>
        <v>100</v>
      </c>
      <c r="H18" s="177"/>
      <c r="I18" s="179">
        <f>IF(H18=0,IF(SUM(H$15:H18)=0,100,I17),(H$13-SUM(H$15:H18))/H$13*100)</f>
        <v>100</v>
      </c>
      <c r="J18" s="177"/>
      <c r="K18" s="179">
        <f>IF(J18=0,IF(SUM(J$15:J18)=0,100,K17),(J$13-SUM(J$15:J18))/J$13*100)</f>
        <v>100</v>
      </c>
      <c r="L18" s="276"/>
      <c r="M18" s="178"/>
      <c r="N18" s="177"/>
      <c r="O18" s="185" t="str">
        <f t="shared" si="0"/>
        <v>Fuera huso</v>
      </c>
      <c r="R18" s="240" t="s">
        <v>233</v>
      </c>
      <c r="S18" s="241" t="s">
        <v>134</v>
      </c>
      <c r="T18" s="242"/>
      <c r="U18" s="243"/>
      <c r="V18" s="242"/>
      <c r="W18" s="243"/>
      <c r="X18" s="242"/>
      <c r="Y18" s="243"/>
      <c r="Z18" s="242"/>
      <c r="AA18" s="243"/>
      <c r="AB18" s="242"/>
      <c r="AC18" s="243"/>
      <c r="AD18" s="242"/>
      <c r="AE18" s="243"/>
      <c r="AG18" s="240" t="s">
        <v>233</v>
      </c>
      <c r="AH18" s="241" t="s">
        <v>134</v>
      </c>
      <c r="AI18" s="242">
        <v>0</v>
      </c>
      <c r="AJ18" s="243">
        <v>15</v>
      </c>
      <c r="AK18" s="242">
        <v>35</v>
      </c>
      <c r="AL18" s="243">
        <v>70</v>
      </c>
    </row>
    <row r="19" spans="1:38" s="2" customFormat="1" ht="35.1" customHeight="1" x14ac:dyDescent="0.25">
      <c r="A19" s="36"/>
      <c r="B19" s="191">
        <v>1.25</v>
      </c>
      <c r="C19" s="190">
        <v>31.5</v>
      </c>
      <c r="D19" s="177"/>
      <c r="E19" s="179">
        <f>IF(D19=0,IF(SUM(D$15:D19)=0,100,E18),(D$13-SUM(D$15:D19))/D$13*100)</f>
        <v>100</v>
      </c>
      <c r="F19" s="177"/>
      <c r="G19" s="179">
        <f>IF(F19=0,IF(SUM(F$15:F19)=0,100,G18),(F$13-SUM(F$15:F19))/F$13*100)</f>
        <v>100</v>
      </c>
      <c r="H19" s="177"/>
      <c r="I19" s="179">
        <f>IF(H19=0,IF(SUM(H$15:H19)=0,100,I18),(H$13-SUM(H$15:H19))/H$13*100)</f>
        <v>100</v>
      </c>
      <c r="J19" s="177"/>
      <c r="K19" s="179">
        <f>IF(J19=0,IF(SUM(J$15:J19)=0,100,K18),(J$13-SUM(J$15:J19))/J$13*100)</f>
        <v>100</v>
      </c>
      <c r="L19" s="276"/>
      <c r="M19" s="178"/>
      <c r="N19" s="177"/>
      <c r="O19" s="185" t="str">
        <f t="shared" si="0"/>
        <v>Fuera huso</v>
      </c>
      <c r="R19" s="240" t="s">
        <v>234</v>
      </c>
      <c r="S19" s="241" t="s">
        <v>143</v>
      </c>
      <c r="T19" s="242"/>
      <c r="U19" s="243"/>
      <c r="V19" s="242"/>
      <c r="W19" s="243"/>
      <c r="X19" s="242"/>
      <c r="Y19" s="243"/>
      <c r="Z19" s="242"/>
      <c r="AA19" s="243"/>
      <c r="AB19" s="242"/>
      <c r="AC19" s="243"/>
      <c r="AD19" s="242"/>
      <c r="AE19" s="243"/>
      <c r="AG19" s="240" t="s">
        <v>234</v>
      </c>
      <c r="AH19" s="241" t="s">
        <v>143</v>
      </c>
      <c r="AI19" s="242" t="s">
        <v>229</v>
      </c>
      <c r="AJ19" s="243" t="s">
        <v>229</v>
      </c>
      <c r="AK19" s="242" t="s">
        <v>229</v>
      </c>
      <c r="AL19" s="243" t="s">
        <v>229</v>
      </c>
    </row>
    <row r="20" spans="1:38" s="2" customFormat="1" ht="35.1" customHeight="1" x14ac:dyDescent="0.25">
      <c r="A20" s="36"/>
      <c r="B20" s="191" t="s">
        <v>89</v>
      </c>
      <c r="C20" s="190">
        <v>25</v>
      </c>
      <c r="D20" s="177"/>
      <c r="E20" s="179">
        <f>IF(D20=0,IF(SUM(D$15:D20)=0,100,E19),(D$13-SUM(D$15:D20))/D$13*100)</f>
        <v>100</v>
      </c>
      <c r="F20" s="177"/>
      <c r="G20" s="179">
        <f>IF(F20=0,IF(SUM(F$15:F20)=0,100,G19),(F$13-SUM(F$15:F20))/F$13*100)</f>
        <v>100</v>
      </c>
      <c r="H20" s="177"/>
      <c r="I20" s="179">
        <f>IF(H20=0,IF(SUM(H$15:H20)=0,100,I19),(H$13-SUM(H$15:H20))/H$13*100)</f>
        <v>100</v>
      </c>
      <c r="J20" s="177"/>
      <c r="K20" s="179">
        <f>IF(J20=0,IF(SUM(J$15:J20)=0,100,K19),(J$13-SUM(J$15:J20))/J$13*100)</f>
        <v>100</v>
      </c>
      <c r="L20" s="276"/>
      <c r="M20" s="178"/>
      <c r="N20" s="177"/>
      <c r="O20" s="185" t="str">
        <f t="shared" si="0"/>
        <v>Fuera huso</v>
      </c>
      <c r="R20" s="240" t="s">
        <v>235</v>
      </c>
      <c r="S20" s="241" t="s">
        <v>136</v>
      </c>
      <c r="T20" s="242" t="s">
        <v>229</v>
      </c>
      <c r="U20" s="243" t="s">
        <v>229</v>
      </c>
      <c r="V20" s="242">
        <v>75</v>
      </c>
      <c r="W20" s="243">
        <v>95</v>
      </c>
      <c r="X20" s="242">
        <v>100</v>
      </c>
      <c r="Y20" s="243">
        <v>100</v>
      </c>
      <c r="Z20" s="242">
        <v>100</v>
      </c>
      <c r="AA20" s="243">
        <v>100</v>
      </c>
      <c r="AB20" s="242">
        <v>100</v>
      </c>
      <c r="AC20" s="243">
        <v>100</v>
      </c>
      <c r="AD20" s="242">
        <v>100</v>
      </c>
      <c r="AE20" s="243">
        <v>100</v>
      </c>
      <c r="AG20" s="240" t="s">
        <v>235</v>
      </c>
      <c r="AH20" s="241" t="s">
        <v>136</v>
      </c>
      <c r="AI20" s="242" t="s">
        <v>229</v>
      </c>
      <c r="AJ20" s="243" t="s">
        <v>229</v>
      </c>
      <c r="AK20" s="242">
        <v>0</v>
      </c>
      <c r="AL20" s="243">
        <v>15</v>
      </c>
    </row>
    <row r="21" spans="1:38" s="2" customFormat="1" ht="35.1" customHeight="1" x14ac:dyDescent="0.25">
      <c r="A21" s="36"/>
      <c r="B21" s="191">
        <v>0.75</v>
      </c>
      <c r="C21" s="190">
        <v>19</v>
      </c>
      <c r="D21" s="177"/>
      <c r="E21" s="179">
        <f>IF(D21=0,IF(SUM(D$15:D21)=0,100,E20),(D$13-SUM(D$15:D21))/D$13*100)</f>
        <v>100</v>
      </c>
      <c r="F21" s="177"/>
      <c r="G21" s="179">
        <f>IF(F21=0,IF(SUM(F$15:F21)=0,100,G20),(F$13-SUM(F$15:F21))/F$13*100)</f>
        <v>100</v>
      </c>
      <c r="H21" s="177"/>
      <c r="I21" s="179">
        <f>IF(H21=0,IF(SUM(H$15:H21)=0,100,I20),(H$13-SUM(H$15:H21))/H$13*100)</f>
        <v>100</v>
      </c>
      <c r="J21" s="177"/>
      <c r="K21" s="179">
        <f>IF(J21=0,IF(SUM(J$15:J21)=0,100,K20),(J$13-SUM(J$15:J21))/J$13*100)</f>
        <v>100</v>
      </c>
      <c r="L21" s="276"/>
      <c r="M21" s="178"/>
      <c r="N21" s="177"/>
      <c r="O21" s="185" t="str">
        <f t="shared" si="0"/>
        <v>Fuera huso</v>
      </c>
      <c r="R21" s="240" t="s">
        <v>236</v>
      </c>
      <c r="S21" s="241" t="s">
        <v>135</v>
      </c>
      <c r="T21" s="242"/>
      <c r="U21" s="243"/>
      <c r="V21" s="242"/>
      <c r="W21" s="243"/>
      <c r="X21" s="242"/>
      <c r="Y21" s="243"/>
      <c r="Z21" s="242"/>
      <c r="AA21" s="243"/>
      <c r="AB21" s="242"/>
      <c r="AC21" s="243"/>
      <c r="AD21" s="242"/>
      <c r="AE21" s="243"/>
      <c r="AG21" s="240" t="s">
        <v>236</v>
      </c>
      <c r="AH21" s="241" t="s">
        <v>135</v>
      </c>
      <c r="AI21" s="242">
        <v>0</v>
      </c>
      <c r="AJ21" s="243">
        <v>5</v>
      </c>
      <c r="AK21" s="242" t="s">
        <v>229</v>
      </c>
      <c r="AL21" s="243" t="s">
        <v>229</v>
      </c>
    </row>
    <row r="22" spans="1:38" s="2" customFormat="1" ht="35.1" customHeight="1" x14ac:dyDescent="0.25">
      <c r="A22" s="36"/>
      <c r="B22" s="191">
        <v>0.5</v>
      </c>
      <c r="C22" s="190">
        <v>12.5</v>
      </c>
      <c r="D22" s="177"/>
      <c r="E22" s="179">
        <f>IF(D22=0,IF(SUM(D$15:D22)=0,100,E21),(D$13-SUM(D$15:D22))/D$13*100)</f>
        <v>100</v>
      </c>
      <c r="F22" s="177"/>
      <c r="G22" s="179">
        <f>IF(F22=0,IF(SUM(F$15:F22)=0,100,G21),(F$13-SUM(F$15:F22))/F$13*100)</f>
        <v>100</v>
      </c>
      <c r="H22" s="177"/>
      <c r="I22" s="179">
        <f>IF(H22=0,IF(SUM(H$15:H22)=0,100,I21),(H$13-SUM(H$15:H22))/H$13*100)</f>
        <v>100</v>
      </c>
      <c r="J22" s="177"/>
      <c r="K22" s="179">
        <f>IF(J22=0,IF(SUM(J$15:J22)=0,100,K21),(J$13-SUM(J$15:J22))/J$13*100)</f>
        <v>100</v>
      </c>
      <c r="L22" s="276"/>
      <c r="M22" s="178"/>
      <c r="N22" s="177"/>
      <c r="O22" s="185" t="str">
        <f t="shared" si="0"/>
        <v>Fuera huso</v>
      </c>
      <c r="R22" s="240" t="s">
        <v>237</v>
      </c>
      <c r="S22" s="241" t="s">
        <v>139</v>
      </c>
      <c r="T22" s="242"/>
      <c r="U22" s="243"/>
      <c r="V22" s="242"/>
      <c r="W22" s="243"/>
      <c r="X22" s="242"/>
      <c r="Y22" s="243"/>
      <c r="Z22" s="242"/>
      <c r="AA22" s="243"/>
      <c r="AB22" s="242"/>
      <c r="AC22" s="243"/>
      <c r="AD22" s="242"/>
      <c r="AE22" s="243"/>
      <c r="AG22" s="240" t="s">
        <v>237</v>
      </c>
      <c r="AH22" s="33" t="s">
        <v>139</v>
      </c>
      <c r="AI22" s="235" t="s">
        <v>229</v>
      </c>
      <c r="AJ22" s="244" t="s">
        <v>229</v>
      </c>
      <c r="AK22" s="235">
        <v>0</v>
      </c>
      <c r="AL22" s="244">
        <v>5</v>
      </c>
    </row>
    <row r="23" spans="1:38" s="2" customFormat="1" ht="35.1" customHeight="1" x14ac:dyDescent="0.25">
      <c r="A23" s="36"/>
      <c r="B23" s="191">
        <v>0.375</v>
      </c>
      <c r="C23" s="192">
        <v>9.5</v>
      </c>
      <c r="D23" s="177"/>
      <c r="E23" s="179">
        <f>IF(D23=0,IF(SUM(D$15:D23)=0,100,E22),(D$13-SUM(D$15:D23))/D$13*100)</f>
        <v>100</v>
      </c>
      <c r="F23" s="177"/>
      <c r="G23" s="179">
        <f>IF(F23=0,IF(SUM(F$15:F23)=0,100,G22),(F$13-SUM(F$15:F23))/F$13*100)</f>
        <v>100</v>
      </c>
      <c r="H23" s="177"/>
      <c r="I23" s="179">
        <f>IF(H23=0,IF(SUM(H$15:H23)=0,100,I22),(H$13-SUM(H$15:H23))/H$13*100)</f>
        <v>100</v>
      </c>
      <c r="J23" s="177"/>
      <c r="K23" s="179">
        <f>IF(J23=0,IF(SUM(J$15:J23)=0,100,K22),(J$13-SUM(J$15:J23))/J$13*100)</f>
        <v>100</v>
      </c>
      <c r="L23" s="276"/>
      <c r="M23" s="178"/>
      <c r="N23" s="177"/>
      <c r="O23" s="185" t="str">
        <f t="shared" si="0"/>
        <v>Fuera huso</v>
      </c>
      <c r="R23" s="240" t="s">
        <v>238</v>
      </c>
      <c r="S23" s="241" t="s">
        <v>137</v>
      </c>
      <c r="T23" s="242">
        <v>30</v>
      </c>
      <c r="U23" s="243">
        <v>65</v>
      </c>
      <c r="V23" s="242">
        <v>40</v>
      </c>
      <c r="W23" s="243">
        <v>75</v>
      </c>
      <c r="X23" s="242">
        <v>50</v>
      </c>
      <c r="Y23" s="243">
        <v>85</v>
      </c>
      <c r="Z23" s="242">
        <v>60</v>
      </c>
      <c r="AA23" s="243">
        <v>100</v>
      </c>
      <c r="AB23" s="242" t="s">
        <v>229</v>
      </c>
      <c r="AC23" s="243" t="s">
        <v>229</v>
      </c>
      <c r="AD23" s="242" t="s">
        <v>229</v>
      </c>
      <c r="AE23" s="243" t="s">
        <v>229</v>
      </c>
      <c r="AG23" s="245"/>
      <c r="AH23" s="246"/>
      <c r="AI23" s="246"/>
      <c r="AJ23" s="246"/>
      <c r="AK23" s="246"/>
      <c r="AL23" s="246"/>
    </row>
    <row r="24" spans="1:38" s="2" customFormat="1" ht="35.1" customHeight="1" x14ac:dyDescent="0.25">
      <c r="A24" s="36"/>
      <c r="B24" s="249">
        <v>0.3125</v>
      </c>
      <c r="C24" s="192">
        <v>8</v>
      </c>
      <c r="D24" s="177"/>
      <c r="E24" s="179">
        <f>IF(D24=0,IF(SUM(D$15:D24)=0,100,E23),(D$13-SUM(D$15:D24))/D$13*100)</f>
        <v>100</v>
      </c>
      <c r="F24" s="177"/>
      <c r="G24" s="179">
        <f>IF(F24=0,IF(SUM(F$15:F24)=0,100,G23),(F$13-SUM(F$15:F24))/F$13*100)</f>
        <v>100</v>
      </c>
      <c r="H24" s="177"/>
      <c r="I24" s="179">
        <f>IF(H24=0,IF(SUM(H$15:H24)=0,100,I23),(H$13-SUM(H$15:H24))/H$13*100)</f>
        <v>100</v>
      </c>
      <c r="J24" s="177"/>
      <c r="K24" s="179">
        <f>IF(J24=0,IF(SUM(J$15:J24)=0,100,K23),(J$13-SUM(J$15:J24))/J$13*100)</f>
        <v>100</v>
      </c>
      <c r="L24" s="276"/>
      <c r="M24" s="178"/>
      <c r="N24" s="177"/>
      <c r="O24" s="185" t="str">
        <f t="shared" si="0"/>
        <v>Fuera huso</v>
      </c>
      <c r="R24" s="240" t="s">
        <v>250</v>
      </c>
      <c r="S24" s="241" t="s">
        <v>145</v>
      </c>
      <c r="T24" s="242"/>
      <c r="U24" s="243"/>
      <c r="V24" s="242"/>
      <c r="W24" s="243"/>
      <c r="X24" s="242"/>
      <c r="Y24" s="243"/>
      <c r="Z24" s="242"/>
      <c r="AA24" s="243"/>
      <c r="AB24" s="242"/>
      <c r="AC24" s="243"/>
      <c r="AD24" s="242"/>
      <c r="AE24" s="243"/>
      <c r="AG24" s="245"/>
      <c r="AH24" s="246"/>
      <c r="AI24" s="246"/>
      <c r="AJ24" s="246"/>
      <c r="AK24" s="246"/>
      <c r="AL24" s="246"/>
    </row>
    <row r="25" spans="1:38" s="2" customFormat="1" ht="35.1" customHeight="1" x14ac:dyDescent="0.25">
      <c r="A25" s="36"/>
      <c r="B25" s="191">
        <v>0.25</v>
      </c>
      <c r="C25" s="192">
        <v>6.3</v>
      </c>
      <c r="D25" s="177"/>
      <c r="E25" s="179">
        <f>IF(D25=0,IF(SUM(D$15:D25)=0,100,E24),(D$13-SUM(D$15:D25))/D$13*100)</f>
        <v>100</v>
      </c>
      <c r="F25" s="177"/>
      <c r="G25" s="179">
        <f>IF(F25=0,IF(SUM(F$15:F25)=0,100,G24),(F$13-SUM(F$15:F25))/F$13*100)</f>
        <v>100</v>
      </c>
      <c r="H25" s="177"/>
      <c r="I25" s="179">
        <f>IF(H25=0,IF(SUM(H$15:H25)=0,100,I24),(H$13-SUM(H$15:H25))/H$13*100)</f>
        <v>100</v>
      </c>
      <c r="J25" s="177"/>
      <c r="K25" s="179">
        <f>IF(J25=0,IF(SUM(J$15:J25)=0,100,K24),(J$13-SUM(J$15:J25))/J$13*100)</f>
        <v>100</v>
      </c>
      <c r="L25" s="276"/>
      <c r="M25" s="178"/>
      <c r="N25" s="177"/>
      <c r="O25" s="185" t="str">
        <f t="shared" si="0"/>
        <v>Fuera huso</v>
      </c>
      <c r="R25" s="240" t="s">
        <v>249</v>
      </c>
      <c r="S25" s="241" t="s">
        <v>176</v>
      </c>
      <c r="T25" s="242"/>
      <c r="U25" s="243"/>
      <c r="V25" s="242"/>
      <c r="W25" s="243"/>
      <c r="X25" s="242"/>
      <c r="Y25" s="243"/>
      <c r="Z25" s="242"/>
      <c r="AA25" s="243"/>
      <c r="AB25" s="242"/>
      <c r="AC25" s="243"/>
      <c r="AD25" s="242"/>
      <c r="AE25" s="243"/>
      <c r="AG25" s="38"/>
      <c r="AH25" s="247"/>
      <c r="AI25" s="246"/>
      <c r="AJ25" s="246"/>
      <c r="AK25" s="246"/>
      <c r="AL25" s="246"/>
    </row>
    <row r="26" spans="1:38" s="2" customFormat="1" ht="35.1" customHeight="1" x14ac:dyDescent="0.25">
      <c r="A26" s="36"/>
      <c r="B26" s="191" t="s">
        <v>109</v>
      </c>
      <c r="C26" s="192">
        <v>4.75</v>
      </c>
      <c r="D26" s="177"/>
      <c r="E26" s="179">
        <f>IF(D26=0,IF(SUM(D$15:D26)=0,100,E25),(D$13-SUM(D$15:D26))/D$13*100)</f>
        <v>100</v>
      </c>
      <c r="F26" s="177"/>
      <c r="G26" s="179">
        <f>IF(F26=0,IF(SUM(F$15:F26)=0,100,#REF!),(F$13-SUM(F$15:F26))/F$13*100)</f>
        <v>100</v>
      </c>
      <c r="H26" s="177"/>
      <c r="I26" s="179">
        <f>IF(H26=0,IF(SUM(H$15:H26)=0,100,#REF!),(H$13-SUM(H$15:H26))/H$13*100)</f>
        <v>100</v>
      </c>
      <c r="J26" s="177"/>
      <c r="K26" s="179">
        <f>IF(J26=0,IF(SUM(J$15:J26)=0,100,#REF!),(J$13-SUM(J$15:J26))/J$13*100)</f>
        <v>100</v>
      </c>
      <c r="L26" s="276"/>
      <c r="M26" s="178"/>
      <c r="N26" s="177"/>
      <c r="O26" s="185" t="str">
        <f t="shared" si="0"/>
        <v>Fuera huso</v>
      </c>
      <c r="R26" s="240" t="s">
        <v>239</v>
      </c>
      <c r="S26" s="248" t="s">
        <v>147</v>
      </c>
      <c r="T26" s="242">
        <v>25</v>
      </c>
      <c r="U26" s="243">
        <v>55</v>
      </c>
      <c r="V26" s="242">
        <v>30</v>
      </c>
      <c r="W26" s="243">
        <v>60</v>
      </c>
      <c r="X26" s="242">
        <v>35</v>
      </c>
      <c r="Y26" s="243">
        <v>65</v>
      </c>
      <c r="Z26" s="242">
        <v>50</v>
      </c>
      <c r="AA26" s="243">
        <v>85</v>
      </c>
      <c r="AB26" s="242">
        <v>55</v>
      </c>
      <c r="AC26" s="243">
        <v>100</v>
      </c>
      <c r="AD26" s="242">
        <v>70</v>
      </c>
      <c r="AE26" s="243">
        <v>100</v>
      </c>
      <c r="AG26" s="245"/>
      <c r="AH26" s="245"/>
      <c r="AI26" s="246"/>
      <c r="AJ26" s="246"/>
      <c r="AK26" s="246"/>
      <c r="AL26" s="246"/>
    </row>
    <row r="27" spans="1:38" s="2" customFormat="1" ht="35.1" customHeight="1" x14ac:dyDescent="0.25">
      <c r="A27" s="36"/>
      <c r="B27" s="191" t="s">
        <v>111</v>
      </c>
      <c r="C27" s="192">
        <v>2</v>
      </c>
      <c r="D27" s="177"/>
      <c r="E27" s="179">
        <f>IF(D27=0,IF(SUM(D$15:D27)=0,100,E26),(D$13-SUM(D$15:D27))/D$13*100)</f>
        <v>100</v>
      </c>
      <c r="F27" s="177"/>
      <c r="G27" s="179">
        <f>IF(F27=0,IF(SUM(F$15:F27)=0,100,G26),(F$13-SUM(F$15:F27))/F$13*100)</f>
        <v>100</v>
      </c>
      <c r="H27" s="177"/>
      <c r="I27" s="179">
        <f>IF(H27=0,IF(SUM(H$15:H27)=0,100,I26),(H$13-SUM(H$15:H27))/H$13*100)</f>
        <v>100</v>
      </c>
      <c r="J27" s="177"/>
      <c r="K27" s="179">
        <f>IF(J27=0,IF(SUM(J$15:J27)=0,100,K26),(J$13-SUM(J$15:J27))/J$13*100)</f>
        <v>100</v>
      </c>
      <c r="L27" s="276"/>
      <c r="M27" s="178"/>
      <c r="N27" s="177"/>
      <c r="O27" s="185" t="str">
        <f t="shared" si="0"/>
        <v>Fuera huso</v>
      </c>
      <c r="R27" s="240" t="s">
        <v>240</v>
      </c>
      <c r="S27" s="248" t="s">
        <v>241</v>
      </c>
      <c r="T27" s="242">
        <v>15</v>
      </c>
      <c r="U27" s="243">
        <v>40</v>
      </c>
      <c r="V27" s="242">
        <v>20</v>
      </c>
      <c r="W27" s="243">
        <v>45</v>
      </c>
      <c r="X27" s="242">
        <v>25</v>
      </c>
      <c r="Y27" s="243">
        <v>50</v>
      </c>
      <c r="Z27" s="242">
        <v>40</v>
      </c>
      <c r="AA27" s="243">
        <v>70</v>
      </c>
      <c r="AB27" s="242">
        <v>40</v>
      </c>
      <c r="AC27" s="243">
        <v>100</v>
      </c>
      <c r="AD27" s="242">
        <v>55</v>
      </c>
      <c r="AE27" s="243">
        <v>100</v>
      </c>
      <c r="AG27" s="245"/>
      <c r="AH27" s="245"/>
      <c r="AI27" s="246"/>
      <c r="AJ27" s="246"/>
      <c r="AK27" s="246"/>
      <c r="AL27" s="246"/>
    </row>
    <row r="28" spans="1:38" s="2" customFormat="1" ht="35.1" customHeight="1" x14ac:dyDescent="0.25">
      <c r="A28" s="36"/>
      <c r="B28" s="191" t="s">
        <v>112</v>
      </c>
      <c r="C28" s="193">
        <v>0.42499999999999999</v>
      </c>
      <c r="D28" s="177"/>
      <c r="E28" s="179">
        <f>IF(D28=0,IF(SUM(D$15:D28)=0,100,E27),(D$13-SUM(D$15:D28))/D$13*100)</f>
        <v>100</v>
      </c>
      <c r="F28" s="177"/>
      <c r="G28" s="179">
        <f>IF(F28=0,IF(SUM(F$15:F28)=0,100,G27),(F$13-SUM(F$15:F28))/F$13*100)</f>
        <v>100</v>
      </c>
      <c r="H28" s="177"/>
      <c r="I28" s="179">
        <f>IF(H28=0,IF(SUM(H$15:H28)=0,100,I27),(H$13-SUM(H$15:H28))/H$13*100)</f>
        <v>100</v>
      </c>
      <c r="J28" s="177"/>
      <c r="K28" s="179">
        <f>IF(J28=0,IF(SUM(J$15:J28)=0,100,K27),(J$13-SUM(J$15:J28))/J$13*100)</f>
        <v>100</v>
      </c>
      <c r="L28" s="276"/>
      <c r="M28" s="178"/>
      <c r="N28" s="177"/>
      <c r="O28" s="185" t="str">
        <f t="shared" si="0"/>
        <v>Fuera huso</v>
      </c>
      <c r="R28" s="240" t="s">
        <v>242</v>
      </c>
      <c r="S28" s="248" t="s">
        <v>243</v>
      </c>
      <c r="T28" s="242">
        <v>8</v>
      </c>
      <c r="U28" s="243">
        <v>20</v>
      </c>
      <c r="V28" s="242">
        <v>15</v>
      </c>
      <c r="W28" s="243">
        <v>30</v>
      </c>
      <c r="X28" s="242">
        <v>15</v>
      </c>
      <c r="Y28" s="243">
        <v>30</v>
      </c>
      <c r="Z28" s="242">
        <v>25</v>
      </c>
      <c r="AA28" s="243">
        <v>45</v>
      </c>
      <c r="AB28" s="242">
        <v>20</v>
      </c>
      <c r="AC28" s="243">
        <v>50</v>
      </c>
      <c r="AD28" s="242">
        <v>30</v>
      </c>
      <c r="AE28" s="243">
        <v>70</v>
      </c>
      <c r="AG28" s="245"/>
      <c r="AH28" s="245"/>
      <c r="AI28" s="246"/>
      <c r="AJ28" s="246"/>
      <c r="AK28" s="246"/>
      <c r="AL28" s="246"/>
    </row>
    <row r="29" spans="1:38" s="2" customFormat="1" ht="35.1" customHeight="1" x14ac:dyDescent="0.25">
      <c r="A29" s="36"/>
      <c r="B29" s="191" t="s">
        <v>247</v>
      </c>
      <c r="C29" s="193">
        <v>0.18</v>
      </c>
      <c r="D29" s="177"/>
      <c r="E29" s="179">
        <f>IF(D29=0,IF(SUM(D$15:D29)=0,100,E28),(D$13-SUM(D$15:D29))/D$13*100)</f>
        <v>100</v>
      </c>
      <c r="F29" s="177"/>
      <c r="G29" s="179">
        <f>IF(F29=0,IF(SUM(F$15:F29)=0,100,G28),(F$13-SUM(F$15:F29))/F$13*100)</f>
        <v>100</v>
      </c>
      <c r="H29" s="177"/>
      <c r="I29" s="179">
        <f>IF(H29=0,IF(SUM(H$15:H29)=0,100,I28),(H$13-SUM(H$15:H29))/H$13*100)</f>
        <v>100</v>
      </c>
      <c r="J29" s="177"/>
      <c r="K29" s="179">
        <f>IF(J29=0,IF(SUM(J$15:J29)=0,100,K28),(J$13-SUM(J$15:J29))/J$13*100)</f>
        <v>100</v>
      </c>
      <c r="L29" s="276"/>
      <c r="M29" s="178"/>
      <c r="N29" s="177"/>
      <c r="O29" s="185" t="str">
        <f t="shared" si="0"/>
        <v>Fuera huso</v>
      </c>
      <c r="R29" s="240" t="s">
        <v>248</v>
      </c>
      <c r="S29" s="248" t="s">
        <v>244</v>
      </c>
      <c r="T29" s="242"/>
      <c r="U29" s="243"/>
      <c r="V29" s="242"/>
      <c r="W29" s="243"/>
      <c r="X29" s="242"/>
      <c r="Y29" s="243"/>
      <c r="Z29" s="242"/>
      <c r="AA29" s="243"/>
      <c r="AB29" s="242"/>
      <c r="AC29" s="243"/>
      <c r="AD29" s="242"/>
      <c r="AE29" s="243"/>
      <c r="AG29" s="38"/>
      <c r="AH29" s="247"/>
      <c r="AI29" s="246"/>
      <c r="AJ29" s="246"/>
      <c r="AK29" s="246"/>
      <c r="AL29" s="246"/>
    </row>
    <row r="30" spans="1:38" s="2" customFormat="1" ht="35.1" customHeight="1" x14ac:dyDescent="0.25">
      <c r="A30" s="36"/>
      <c r="B30" s="189" t="s">
        <v>113</v>
      </c>
      <c r="C30" s="194">
        <v>7.4999999999999997E-2</v>
      </c>
      <c r="D30" s="177"/>
      <c r="E30" s="179">
        <f>IF(D30=0,IF(SUM(D$15:D30)=0,100,E29),(D$13-SUM(D$15:D30))/D$13*100)</f>
        <v>100</v>
      </c>
      <c r="F30" s="177"/>
      <c r="G30" s="179">
        <f>IF(F30=0,IF(SUM(F$15:F30)=0,100,G29),(F$13-SUM(F$15:F30))/F$13*100)</f>
        <v>100</v>
      </c>
      <c r="H30" s="177"/>
      <c r="I30" s="179">
        <f>IF(H30=0,IF(SUM(H$15:H30)=0,100,I29),(H$13-SUM(H$15:H30))/H$13*100)</f>
        <v>100</v>
      </c>
      <c r="J30" s="177"/>
      <c r="K30" s="179">
        <f>IF(J30=0,IF(SUM(J$15:J30)=0,100,K29),(J$13-SUM(J$15:J30))/J$13*100)</f>
        <v>100</v>
      </c>
      <c r="L30" s="277"/>
      <c r="M30" s="178"/>
      <c r="N30" s="178"/>
      <c r="O30" s="185" t="str">
        <f t="shared" si="0"/>
        <v>Fuera huso</v>
      </c>
      <c r="R30" s="240" t="s">
        <v>245</v>
      </c>
      <c r="S30" s="17" t="s">
        <v>246</v>
      </c>
      <c r="T30" s="235">
        <v>2</v>
      </c>
      <c r="U30" s="244">
        <v>8</v>
      </c>
      <c r="V30" s="235">
        <v>5</v>
      </c>
      <c r="W30" s="244">
        <v>20</v>
      </c>
      <c r="X30" s="235">
        <v>5</v>
      </c>
      <c r="Y30" s="244">
        <v>15</v>
      </c>
      <c r="Z30" s="235">
        <v>5</v>
      </c>
      <c r="AA30" s="244">
        <v>20</v>
      </c>
      <c r="AB30" s="235">
        <v>6</v>
      </c>
      <c r="AC30" s="244">
        <v>20</v>
      </c>
      <c r="AD30" s="235">
        <v>8</v>
      </c>
      <c r="AE30" s="244">
        <v>25</v>
      </c>
      <c r="AG30" s="245"/>
      <c r="AH30" s="245"/>
      <c r="AI30" s="246"/>
      <c r="AJ30" s="246"/>
      <c r="AK30" s="246"/>
      <c r="AL30" s="246"/>
    </row>
    <row r="31" spans="1:38" s="2" customFormat="1" ht="35.1" customHeight="1" x14ac:dyDescent="0.25">
      <c r="B31" s="195" t="s">
        <v>90</v>
      </c>
      <c r="C31" s="195">
        <v>7.4999999999999997E-2</v>
      </c>
      <c r="D31" s="180"/>
      <c r="E31" s="267"/>
      <c r="F31" s="180"/>
      <c r="G31" s="267"/>
      <c r="H31" s="180"/>
      <c r="I31" s="267"/>
      <c r="J31" s="180"/>
      <c r="K31" s="269"/>
      <c r="L31" s="270"/>
      <c r="M31" s="270"/>
      <c r="N31" s="270"/>
      <c r="O31" s="271"/>
      <c r="R31" s="245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</row>
    <row r="32" spans="1:38" s="2" customFormat="1" ht="35.1" customHeight="1" x14ac:dyDescent="0.25">
      <c r="B32" s="262" t="s">
        <v>91</v>
      </c>
      <c r="C32" s="263"/>
      <c r="D32" s="181">
        <f>+SUM(D15:D31)</f>
        <v>0</v>
      </c>
      <c r="E32" s="268"/>
      <c r="F32" s="181">
        <f>+SUM(F15:F31)</f>
        <v>0</v>
      </c>
      <c r="G32" s="268"/>
      <c r="H32" s="181">
        <f>+SUM(H15:H31)</f>
        <v>0</v>
      </c>
      <c r="I32" s="268"/>
      <c r="J32" s="181">
        <f>+SUM(J15:J31)</f>
        <v>0</v>
      </c>
      <c r="K32" s="272"/>
      <c r="L32" s="273"/>
      <c r="M32" s="273"/>
      <c r="N32" s="273"/>
      <c r="O32" s="274"/>
      <c r="S32" s="1"/>
    </row>
    <row r="33" spans="2:19" s="2" customFormat="1" ht="69.95" customHeight="1" x14ac:dyDescent="0.25">
      <c r="B33" s="262" t="s">
        <v>92</v>
      </c>
      <c r="C33" s="263"/>
      <c r="D33" s="264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6"/>
      <c r="S33" s="1"/>
    </row>
    <row r="34" spans="2:19" x14ac:dyDescent="0.25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</row>
    <row r="35" spans="2:19" x14ac:dyDescent="0.25"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</row>
    <row r="36" spans="2:19" x14ac:dyDescent="0.25"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</row>
    <row r="37" spans="2:19" x14ac:dyDescent="0.25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</row>
    <row r="38" spans="2:19" x14ac:dyDescent="0.25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</row>
    <row r="39" spans="2:19" x14ac:dyDescent="0.25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2:19" x14ac:dyDescent="0.25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spans="2:19" x14ac:dyDescent="0.25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  <row r="42" spans="2:19" x14ac:dyDescent="0.25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</row>
    <row r="43" spans="2:19" x14ac:dyDescent="0.25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4" spans="2:19" x14ac:dyDescent="0.25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</row>
    <row r="45" spans="2:19" x14ac:dyDescent="0.25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</row>
    <row r="46" spans="2:19" x14ac:dyDescent="0.25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</row>
    <row r="47" spans="2:19" x14ac:dyDescent="0.25"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</row>
    <row r="48" spans="2:19" x14ac:dyDescent="0.25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</row>
    <row r="49" spans="2:15" x14ac:dyDescent="0.25"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</row>
    <row r="50" spans="2:15" x14ac:dyDescent="0.25"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1" spans="2:15" x14ac:dyDescent="0.25"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</row>
    <row r="52" spans="2:15" x14ac:dyDescent="0.25"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</row>
    <row r="53" spans="2:15" x14ac:dyDescent="0.25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</row>
    <row r="54" spans="2:15" x14ac:dyDescent="0.25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</row>
    <row r="55" spans="2:15" x14ac:dyDescent="0.25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</row>
    <row r="56" spans="2:15" x14ac:dyDescent="0.25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</row>
    <row r="57" spans="2:15" x14ac:dyDescent="0.25"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</row>
    <row r="58" spans="2:15" x14ac:dyDescent="0.25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</row>
    <row r="59" spans="2:15" x14ac:dyDescent="0.25"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</row>
    <row r="60" spans="2:15" x14ac:dyDescent="0.25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</row>
    <row r="61" spans="2:15" x14ac:dyDescent="0.25"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</row>
    <row r="62" spans="2:15" x14ac:dyDescent="0.25"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</row>
    <row r="63" spans="2:15" x14ac:dyDescent="0.25"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</row>
    <row r="64" spans="2:15" x14ac:dyDescent="0.25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</row>
    <row r="65" spans="2:15" x14ac:dyDescent="0.25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</row>
    <row r="66" spans="2:15" x14ac:dyDescent="0.2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</row>
    <row r="67" spans="2:15" x14ac:dyDescent="0.25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</row>
    <row r="68" spans="2:15" x14ac:dyDescent="0.25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</row>
    <row r="69" spans="2:15" x14ac:dyDescent="0.25"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</row>
    <row r="70" spans="2:15" ht="23.25" x14ac:dyDescent="0.35"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</row>
    <row r="71" spans="2:15" ht="23.25" x14ac:dyDescent="0.35"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</row>
  </sheetData>
  <mergeCells count="37">
    <mergeCell ref="O11:O14"/>
    <mergeCell ref="L11:L30"/>
    <mergeCell ref="J11:K11"/>
    <mergeCell ref="J12:K12"/>
    <mergeCell ref="J13:K13"/>
    <mergeCell ref="D11:E11"/>
    <mergeCell ref="D12:E12"/>
    <mergeCell ref="D13:E13"/>
    <mergeCell ref="F11:G11"/>
    <mergeCell ref="F12:G12"/>
    <mergeCell ref="F13:G13"/>
    <mergeCell ref="B32:C32"/>
    <mergeCell ref="B33:C33"/>
    <mergeCell ref="D33:O33"/>
    <mergeCell ref="E31:E32"/>
    <mergeCell ref="G31:G32"/>
    <mergeCell ref="I31:I32"/>
    <mergeCell ref="K31:O32"/>
    <mergeCell ref="H11:I11"/>
    <mergeCell ref="H12:I12"/>
    <mergeCell ref="H13:I13"/>
    <mergeCell ref="M11:M14"/>
    <mergeCell ref="N11:N14"/>
    <mergeCell ref="R13:S13"/>
    <mergeCell ref="T13:AE13"/>
    <mergeCell ref="AG13:AH13"/>
    <mergeCell ref="AI13:AL13"/>
    <mergeCell ref="R14:S14"/>
    <mergeCell ref="T14:U14"/>
    <mergeCell ref="V14:W14"/>
    <mergeCell ref="X14:Y14"/>
    <mergeCell ref="Z14:AA14"/>
    <mergeCell ref="AB14:AC14"/>
    <mergeCell ref="AD14:AE14"/>
    <mergeCell ref="AG14:AH14"/>
    <mergeCell ref="AI14:AJ14"/>
    <mergeCell ref="AK14:AL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B2:L21"/>
  <sheetViews>
    <sheetView showZeros="0" view="pageBreakPreview" topLeftCell="A16" zoomScaleNormal="100" zoomScaleSheetLayoutView="100" workbookViewId="0"/>
  </sheetViews>
  <sheetFormatPr baseColWidth="10" defaultRowHeight="15" x14ac:dyDescent="0.25"/>
  <cols>
    <col min="1" max="1" width="2.140625" customWidth="1"/>
    <col min="2" max="2" width="3.28515625" customWidth="1"/>
    <col min="3" max="3" width="6.28515625" style="3" customWidth="1"/>
    <col min="4" max="4" width="11.42578125" style="3"/>
    <col min="5" max="5" width="6.28515625" style="3" customWidth="1"/>
    <col min="6" max="6" width="16.42578125" style="3" customWidth="1"/>
    <col min="7" max="7" width="19.85546875" style="3" customWidth="1"/>
    <col min="8" max="8" width="11.42578125" style="3"/>
    <col min="9" max="9" width="7" style="3" customWidth="1"/>
    <col min="10" max="10" width="16.140625" style="3" customWidth="1"/>
    <col min="11" max="11" width="14.42578125" customWidth="1"/>
    <col min="12" max="12" width="4.42578125" customWidth="1"/>
  </cols>
  <sheetData>
    <row r="2" spans="2:12" ht="35.1" customHeight="1" x14ac:dyDescent="0.25">
      <c r="B2" s="46"/>
      <c r="C2" s="45"/>
      <c r="D2" s="45"/>
      <c r="E2" s="45"/>
      <c r="F2" s="230" t="s">
        <v>210</v>
      </c>
      <c r="G2" s="45"/>
      <c r="H2" s="45"/>
      <c r="I2" s="45"/>
      <c r="J2" s="45"/>
      <c r="K2" s="46"/>
      <c r="L2" s="46"/>
    </row>
    <row r="3" spans="2:12" ht="15" customHeight="1" x14ac:dyDescent="0.25">
      <c r="B3" s="46"/>
      <c r="C3" s="45"/>
      <c r="D3" s="45"/>
      <c r="E3" s="45"/>
      <c r="F3" s="233" t="s">
        <v>207</v>
      </c>
      <c r="G3" s="234" t="s">
        <v>208</v>
      </c>
      <c r="H3" s="45"/>
      <c r="I3" s="45"/>
      <c r="J3" s="45"/>
      <c r="K3" s="46"/>
      <c r="L3" s="46"/>
    </row>
    <row r="4" spans="2:12" ht="15" customHeight="1" x14ac:dyDescent="0.25">
      <c r="B4" s="46"/>
      <c r="C4" s="45"/>
      <c r="D4" s="45"/>
      <c r="E4" s="45"/>
      <c r="F4" s="107"/>
      <c r="G4" s="45"/>
      <c r="H4" s="45"/>
      <c r="I4" s="45"/>
      <c r="J4" s="45"/>
      <c r="K4" s="46"/>
      <c r="L4" s="46"/>
    </row>
    <row r="5" spans="2:12" ht="15" customHeight="1" x14ac:dyDescent="0.25">
      <c r="B5" s="46"/>
      <c r="C5" s="45"/>
      <c r="D5" s="45"/>
      <c r="E5" s="45"/>
      <c r="F5" s="107"/>
      <c r="G5" s="45"/>
      <c r="H5" s="45"/>
      <c r="I5" s="45"/>
      <c r="J5" s="45"/>
      <c r="K5" s="46"/>
      <c r="L5" s="46"/>
    </row>
    <row r="6" spans="2:12" ht="15" customHeight="1" x14ac:dyDescent="0.25">
      <c r="B6" s="46"/>
      <c r="C6" s="45"/>
      <c r="D6" s="45"/>
      <c r="E6" s="45"/>
      <c r="F6" s="107"/>
      <c r="G6" s="45"/>
      <c r="H6" s="45"/>
      <c r="I6" s="45"/>
      <c r="J6" s="45"/>
      <c r="K6" s="46"/>
      <c r="L6" s="46"/>
    </row>
    <row r="7" spans="2:12" ht="15" customHeight="1" x14ac:dyDescent="0.25">
      <c r="B7" s="46"/>
      <c r="C7" s="45"/>
      <c r="D7" s="45"/>
      <c r="E7" s="45"/>
      <c r="F7" s="107"/>
      <c r="G7" s="45"/>
      <c r="H7" s="45"/>
      <c r="I7" s="45"/>
      <c r="J7" s="45"/>
      <c r="K7" s="46"/>
      <c r="L7" s="46"/>
    </row>
    <row r="8" spans="2:12" s="2" customFormat="1" ht="24.95" customHeight="1" x14ac:dyDescent="0.2">
      <c r="B8" s="108"/>
      <c r="C8" s="81" t="s">
        <v>116</v>
      </c>
      <c r="D8" s="104"/>
      <c r="E8" s="104"/>
      <c r="F8" s="104"/>
      <c r="G8" s="105"/>
      <c r="H8" s="81" t="s">
        <v>115</v>
      </c>
      <c r="I8" s="105"/>
      <c r="J8" s="106"/>
      <c r="K8" s="108"/>
      <c r="L8" s="108"/>
    </row>
    <row r="9" spans="2:12" s="2" customFormat="1" ht="24.95" customHeight="1" x14ac:dyDescent="0.2">
      <c r="B9" s="108"/>
      <c r="C9" s="81" t="s">
        <v>119</v>
      </c>
      <c r="D9" s="104"/>
      <c r="E9" s="104"/>
      <c r="F9" s="104"/>
      <c r="G9" s="105"/>
      <c r="H9" s="81" t="s">
        <v>117</v>
      </c>
      <c r="I9" s="105"/>
      <c r="J9" s="106"/>
      <c r="K9" s="108"/>
      <c r="L9" s="108"/>
    </row>
    <row r="10" spans="2:12" s="2" customFormat="1" ht="24.95" customHeight="1" x14ac:dyDescent="0.2">
      <c r="B10" s="108"/>
      <c r="C10" s="81" t="s">
        <v>120</v>
      </c>
      <c r="D10" s="104"/>
      <c r="E10" s="104"/>
      <c r="F10" s="104"/>
      <c r="G10" s="105"/>
      <c r="H10" s="81" t="s">
        <v>118</v>
      </c>
      <c r="I10" s="105"/>
      <c r="J10" s="106"/>
      <c r="K10" s="108"/>
      <c r="L10" s="108"/>
    </row>
    <row r="11" spans="2:12" ht="24.95" customHeight="1" x14ac:dyDescent="0.25">
      <c r="B11" s="46"/>
      <c r="C11" s="81" t="s">
        <v>107</v>
      </c>
      <c r="D11" s="104"/>
      <c r="E11" s="104"/>
      <c r="F11" s="104"/>
      <c r="G11" s="105"/>
      <c r="H11" s="81" t="s">
        <v>108</v>
      </c>
      <c r="I11" s="105"/>
      <c r="J11" s="106"/>
      <c r="K11" s="46"/>
      <c r="L11" s="46"/>
    </row>
    <row r="12" spans="2:12" x14ac:dyDescent="0.25">
      <c r="B12" s="46"/>
      <c r="C12" s="45"/>
      <c r="D12" s="45"/>
      <c r="E12" s="45"/>
      <c r="F12" s="45"/>
      <c r="G12" s="45"/>
      <c r="H12" s="45"/>
      <c r="I12" s="45"/>
      <c r="J12" s="45"/>
      <c r="K12" s="46"/>
      <c r="L12" s="46"/>
    </row>
    <row r="13" spans="2:12" x14ac:dyDescent="0.25">
      <c r="B13" s="46"/>
      <c r="C13" s="45"/>
      <c r="D13" s="45"/>
      <c r="E13" s="45"/>
      <c r="F13" s="45"/>
      <c r="G13" s="45"/>
      <c r="H13" s="45"/>
      <c r="I13" s="45"/>
      <c r="J13" s="45"/>
      <c r="K13" s="46"/>
      <c r="L13" s="46"/>
    </row>
    <row r="14" spans="2:12" x14ac:dyDescent="0.25">
      <c r="B14" s="46"/>
      <c r="C14" s="45"/>
      <c r="D14" s="45"/>
      <c r="E14" s="45"/>
      <c r="F14" s="45"/>
      <c r="G14" s="45"/>
      <c r="H14" s="45"/>
      <c r="I14" s="45"/>
      <c r="J14" s="45"/>
      <c r="K14" s="46"/>
      <c r="L14" s="46"/>
    </row>
    <row r="15" spans="2:12" s="2" customFormat="1" ht="35.1" customHeight="1" x14ac:dyDescent="0.25">
      <c r="B15" s="108"/>
      <c r="C15" s="380" t="s">
        <v>103</v>
      </c>
      <c r="D15" s="380"/>
      <c r="E15" s="287"/>
      <c r="F15" s="288"/>
      <c r="G15" s="289"/>
      <c r="H15" s="287"/>
      <c r="I15" s="288"/>
      <c r="J15" s="288"/>
      <c r="K15" s="289"/>
      <c r="L15" s="108"/>
    </row>
    <row r="16" spans="2:12" s="2" customFormat="1" ht="35.1" customHeight="1" x14ac:dyDescent="0.25">
      <c r="B16" s="108"/>
      <c r="C16" s="380" t="s">
        <v>104</v>
      </c>
      <c r="D16" s="380"/>
      <c r="E16" s="287"/>
      <c r="F16" s="288"/>
      <c r="G16" s="289"/>
      <c r="H16" s="287"/>
      <c r="I16" s="288"/>
      <c r="J16" s="288"/>
      <c r="K16" s="289"/>
      <c r="L16" s="108"/>
    </row>
    <row r="17" spans="2:12" s="2" customFormat="1" ht="35.1" customHeight="1" x14ac:dyDescent="0.25">
      <c r="B17" s="108"/>
      <c r="C17" s="380"/>
      <c r="D17" s="380"/>
      <c r="E17" s="281">
        <f>IFERROR(E16/E15*100,0)</f>
        <v>0</v>
      </c>
      <c r="F17" s="283"/>
      <c r="G17" s="282"/>
      <c r="H17" s="281">
        <f>IFERROR(H16/H15*100,0)</f>
        <v>0</v>
      </c>
      <c r="I17" s="283"/>
      <c r="J17" s="283"/>
      <c r="K17" s="282"/>
      <c r="L17" s="108"/>
    </row>
    <row r="18" spans="2:12" s="2" customFormat="1" ht="35.1" customHeight="1" x14ac:dyDescent="0.25">
      <c r="B18" s="108"/>
      <c r="C18" s="380" t="s">
        <v>105</v>
      </c>
      <c r="D18" s="380"/>
      <c r="E18" s="278"/>
      <c r="F18" s="279"/>
      <c r="G18" s="280"/>
      <c r="H18" s="278"/>
      <c r="I18" s="279"/>
      <c r="J18" s="279"/>
      <c r="K18" s="280"/>
      <c r="L18" s="108"/>
    </row>
    <row r="19" spans="2:12" s="2" customFormat="1" ht="54.95" customHeight="1" x14ac:dyDescent="0.25">
      <c r="B19" s="108"/>
      <c r="C19" s="377" t="s">
        <v>106</v>
      </c>
      <c r="D19" s="378"/>
      <c r="E19" s="378"/>
      <c r="F19" s="378"/>
      <c r="G19" s="378"/>
      <c r="H19" s="378"/>
      <c r="I19" s="378"/>
      <c r="J19" s="378"/>
      <c r="K19" s="379"/>
      <c r="L19" s="108"/>
    </row>
    <row r="20" spans="2:12" ht="20.100000000000001" customHeight="1" x14ac:dyDescent="0.25">
      <c r="B20" s="126"/>
      <c r="C20" s="87"/>
      <c r="D20" s="87"/>
      <c r="E20" s="87"/>
      <c r="F20" s="87"/>
      <c r="G20" s="87"/>
      <c r="H20" s="87"/>
      <c r="I20" s="87"/>
      <c r="J20" s="87"/>
      <c r="K20" s="221"/>
      <c r="L20" s="126"/>
    </row>
    <row r="21" spans="2:12" x14ac:dyDescent="0.25">
      <c r="C21" s="90"/>
      <c r="D21" s="90"/>
      <c r="E21" s="90"/>
      <c r="F21" s="90"/>
      <c r="G21" s="90"/>
      <c r="H21" s="90"/>
      <c r="I21" s="90"/>
      <c r="J21" s="90"/>
      <c r="K21" s="126"/>
    </row>
  </sheetData>
  <mergeCells count="13">
    <mergeCell ref="H15:K15"/>
    <mergeCell ref="H16:K16"/>
    <mergeCell ref="H17:K17"/>
    <mergeCell ref="H18:K18"/>
    <mergeCell ref="C19:K19"/>
    <mergeCell ref="E18:G18"/>
    <mergeCell ref="C15:D15"/>
    <mergeCell ref="C16:D16"/>
    <mergeCell ref="C17:D17"/>
    <mergeCell ref="C18:D18"/>
    <mergeCell ref="E15:G15"/>
    <mergeCell ref="E16:G16"/>
    <mergeCell ref="E17:G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01" orientation="landscape" r:id="rId1"/>
  <rowBreaks count="1" manualBreakCount="1">
    <brk id="21" min="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U75"/>
  <sheetViews>
    <sheetView showZeros="0" view="pageBreakPreview" zoomScale="85" zoomScaleNormal="85" zoomScaleSheetLayoutView="85" workbookViewId="0">
      <selection activeCell="G68" sqref="G68:G69"/>
    </sheetView>
  </sheetViews>
  <sheetFormatPr baseColWidth="10" defaultRowHeight="15" x14ac:dyDescent="0.25"/>
  <cols>
    <col min="1" max="1" width="3.5703125" style="131" customWidth="1"/>
    <col min="2" max="2" width="28" customWidth="1"/>
    <col min="3" max="6" width="11.7109375" customWidth="1"/>
    <col min="7" max="7" width="27.7109375" customWidth="1"/>
    <col min="8" max="11" width="11.7109375" customWidth="1"/>
  </cols>
  <sheetData>
    <row r="1" spans="1:21" s="131" customFormat="1" x14ac:dyDescent="0.25"/>
    <row r="2" spans="1:21" ht="45" customHeight="1" x14ac:dyDescent="0.25">
      <c r="B2" s="126"/>
      <c r="C2" s="37"/>
      <c r="D2" s="127" t="s">
        <v>1</v>
      </c>
      <c r="E2" s="126"/>
      <c r="F2" s="126"/>
      <c r="G2" s="126"/>
      <c r="H2" s="126"/>
      <c r="I2" s="126"/>
      <c r="J2" s="126"/>
      <c r="K2" s="126"/>
      <c r="L2" s="131"/>
      <c r="M2" s="131"/>
      <c r="N2" s="131"/>
      <c r="O2" s="131"/>
      <c r="P2" s="131"/>
      <c r="Q2" s="131"/>
      <c r="R2" s="131"/>
      <c r="S2" s="131"/>
      <c r="T2" s="131"/>
      <c r="U2" s="131"/>
    </row>
    <row r="3" spans="1:21" ht="30" customHeight="1" x14ac:dyDescent="0.25">
      <c r="B3" s="126"/>
      <c r="C3" s="126"/>
      <c r="D3" s="50" t="s">
        <v>207</v>
      </c>
      <c r="E3" s="227" t="s">
        <v>208</v>
      </c>
      <c r="F3" s="126"/>
      <c r="G3" s="126"/>
      <c r="H3" s="126"/>
      <c r="I3" s="126"/>
      <c r="J3" s="126"/>
      <c r="K3" s="126"/>
      <c r="L3" s="131"/>
      <c r="M3" s="131"/>
      <c r="N3" s="131"/>
      <c r="O3" s="131"/>
      <c r="P3" s="131"/>
      <c r="Q3" s="131"/>
      <c r="R3" s="131"/>
      <c r="S3" s="131"/>
      <c r="T3" s="131"/>
      <c r="U3" s="131"/>
    </row>
    <row r="4" spans="1:21" ht="30" customHeight="1" x14ac:dyDescent="0.25"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31"/>
      <c r="M4" s="131"/>
      <c r="N4" s="131"/>
      <c r="O4" s="131"/>
      <c r="P4" s="131"/>
      <c r="Q4" s="131"/>
      <c r="R4" s="131"/>
      <c r="S4" s="131"/>
      <c r="T4" s="131"/>
      <c r="U4" s="131"/>
    </row>
    <row r="5" spans="1:21" s="2" customFormat="1" ht="30" customHeight="1" x14ac:dyDescent="0.25">
      <c r="A5" s="40"/>
      <c r="B5" s="108"/>
      <c r="D5" s="122"/>
      <c r="E5" s="122"/>
      <c r="F5" s="122"/>
      <c r="G5" s="122"/>
      <c r="H5" s="122"/>
      <c r="I5" s="122"/>
      <c r="J5" s="122"/>
      <c r="K5" s="122"/>
      <c r="L5" s="40"/>
      <c r="M5" s="40"/>
      <c r="N5" s="40"/>
      <c r="O5" s="40"/>
      <c r="P5" s="40"/>
      <c r="Q5" s="40"/>
      <c r="R5" s="40"/>
      <c r="S5" s="40"/>
      <c r="T5" s="40"/>
      <c r="U5" s="40"/>
    </row>
    <row r="6" spans="1:21" s="2" customFormat="1" ht="35.1" customHeight="1" x14ac:dyDescent="0.35">
      <c r="A6" s="40"/>
      <c r="B6" s="99" t="s">
        <v>116</v>
      </c>
      <c r="C6" s="100"/>
      <c r="D6" s="101"/>
      <c r="E6" s="101"/>
      <c r="F6" s="101"/>
      <c r="G6" s="102"/>
      <c r="H6" s="99" t="s">
        <v>115</v>
      </c>
      <c r="I6" s="83"/>
      <c r="J6" s="83"/>
      <c r="K6" s="85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1:21" s="2" customFormat="1" ht="35.1" customHeight="1" x14ac:dyDescent="0.35">
      <c r="A7" s="40"/>
      <c r="B7" s="99" t="s">
        <v>119</v>
      </c>
      <c r="C7" s="100"/>
      <c r="D7" s="101"/>
      <c r="E7" s="101"/>
      <c r="F7" s="101"/>
      <c r="G7" s="102"/>
      <c r="H7" s="99" t="s">
        <v>117</v>
      </c>
      <c r="I7" s="83"/>
      <c r="J7" s="83"/>
      <c r="K7" s="85"/>
      <c r="L7" s="40"/>
      <c r="M7" s="40"/>
      <c r="N7" s="40"/>
      <c r="O7" s="40"/>
      <c r="P7" s="40"/>
      <c r="Q7" s="40"/>
      <c r="R7" s="40"/>
      <c r="S7" s="40"/>
      <c r="T7" s="40"/>
      <c r="U7" s="40"/>
    </row>
    <row r="8" spans="1:21" s="2" customFormat="1" ht="35.1" customHeight="1" x14ac:dyDescent="0.35">
      <c r="A8" s="40"/>
      <c r="B8" s="99" t="s">
        <v>120</v>
      </c>
      <c r="C8" s="100"/>
      <c r="D8" s="101"/>
      <c r="E8" s="101"/>
      <c r="F8" s="101"/>
      <c r="G8" s="102"/>
      <c r="H8" s="99" t="s">
        <v>118</v>
      </c>
      <c r="I8" s="83"/>
      <c r="J8" s="83"/>
      <c r="K8" s="85"/>
      <c r="L8" s="40"/>
      <c r="M8" s="40"/>
      <c r="N8" s="40"/>
      <c r="O8" s="40"/>
      <c r="P8" s="40"/>
      <c r="Q8" s="40"/>
      <c r="R8" s="40"/>
      <c r="S8" s="40"/>
      <c r="T8" s="40"/>
      <c r="U8" s="40"/>
    </row>
    <row r="9" spans="1:21" s="2" customFormat="1" ht="35.1" customHeight="1" x14ac:dyDescent="0.35">
      <c r="A9" s="40"/>
      <c r="B9" s="99" t="s">
        <v>107</v>
      </c>
      <c r="C9" s="100"/>
      <c r="D9" s="101"/>
      <c r="E9" s="101"/>
      <c r="F9" s="101"/>
      <c r="G9" s="102"/>
      <c r="H9" s="99" t="s">
        <v>108</v>
      </c>
      <c r="I9" s="83"/>
      <c r="J9" s="83"/>
      <c r="K9" s="85"/>
      <c r="L9" s="40"/>
      <c r="M9" s="40"/>
      <c r="N9" s="40"/>
      <c r="O9" s="40"/>
      <c r="P9" s="40"/>
      <c r="Q9" s="40"/>
      <c r="R9" s="40"/>
      <c r="S9" s="40"/>
      <c r="T9" s="40"/>
      <c r="U9" s="40"/>
    </row>
    <row r="10" spans="1:21" s="38" customFormat="1" ht="20.100000000000001" customHeight="1" x14ac:dyDescent="0.35">
      <c r="A10" s="132"/>
      <c r="B10" s="47"/>
      <c r="C10" s="48"/>
      <c r="D10" s="49"/>
      <c r="E10" s="49"/>
      <c r="F10" s="49"/>
      <c r="G10" s="47"/>
      <c r="H10" s="49"/>
      <c r="I10" s="49"/>
      <c r="J10" s="49"/>
      <c r="K10" s="49"/>
      <c r="L10" s="132"/>
      <c r="M10" s="132"/>
      <c r="N10" s="132"/>
      <c r="O10" s="132"/>
      <c r="P10" s="132"/>
      <c r="Q10" s="132"/>
      <c r="R10" s="132"/>
      <c r="S10" s="132"/>
      <c r="T10" s="132"/>
      <c r="U10" s="132"/>
    </row>
    <row r="11" spans="1:21" s="38" customFormat="1" ht="20.100000000000001" customHeight="1" x14ac:dyDescent="0.35">
      <c r="A11" s="132"/>
      <c r="B11" s="47"/>
      <c r="C11" s="48"/>
      <c r="D11" s="49"/>
      <c r="E11" s="49"/>
      <c r="F11" s="49"/>
      <c r="G11" s="47"/>
      <c r="H11" s="49"/>
      <c r="I11" s="49"/>
      <c r="J11" s="49"/>
      <c r="K11" s="49"/>
      <c r="L11" s="132"/>
      <c r="M11" s="132"/>
      <c r="N11" s="132"/>
      <c r="O11" s="132"/>
      <c r="P11" s="132"/>
      <c r="Q11" s="132"/>
      <c r="R11" s="132"/>
      <c r="S11" s="132"/>
      <c r="T11" s="132"/>
      <c r="U11" s="132"/>
    </row>
    <row r="12" spans="1:21" s="38" customFormat="1" ht="20.100000000000001" customHeight="1" x14ac:dyDescent="0.35">
      <c r="A12" s="132"/>
      <c r="B12" s="47"/>
      <c r="C12" s="48"/>
      <c r="D12" s="49"/>
      <c r="E12" s="49"/>
      <c r="F12" s="49"/>
      <c r="G12" s="47"/>
      <c r="H12" s="49"/>
      <c r="I12" s="49"/>
      <c r="J12" s="49"/>
      <c r="K12" s="49"/>
      <c r="L12" s="132"/>
      <c r="M12" s="132"/>
      <c r="N12" s="132"/>
      <c r="O12" s="132"/>
      <c r="P12" s="132"/>
      <c r="Q12" s="132"/>
      <c r="R12" s="132"/>
      <c r="S12" s="132"/>
      <c r="T12" s="132"/>
      <c r="U12" s="132"/>
    </row>
    <row r="13" spans="1:21" s="38" customFormat="1" ht="20.100000000000001" customHeight="1" x14ac:dyDescent="0.35">
      <c r="A13" s="132"/>
      <c r="B13" s="47"/>
      <c r="C13" s="48"/>
      <c r="D13" s="49"/>
      <c r="E13" s="49"/>
      <c r="F13" s="49"/>
      <c r="G13" s="47"/>
      <c r="H13" s="48"/>
      <c r="I13" s="49"/>
      <c r="J13" s="49"/>
      <c r="K13" s="49"/>
      <c r="L13" s="132"/>
      <c r="M13" s="132"/>
      <c r="N13" s="132"/>
      <c r="O13" s="132"/>
      <c r="P13" s="132"/>
      <c r="Q13" s="132"/>
      <c r="R13" s="132"/>
      <c r="S13" s="132"/>
      <c r="T13" s="132"/>
      <c r="U13" s="132"/>
    </row>
    <row r="14" spans="1:21" s="38" customFormat="1" ht="20.100000000000001" customHeight="1" x14ac:dyDescent="0.35">
      <c r="A14" s="132"/>
      <c r="B14" s="47"/>
      <c r="C14" s="48"/>
      <c r="D14" s="49"/>
      <c r="E14" s="49"/>
      <c r="F14" s="49"/>
      <c r="G14" s="47"/>
      <c r="H14" s="48"/>
      <c r="I14" s="49"/>
      <c r="J14" s="49"/>
      <c r="K14" s="49"/>
      <c r="L14" s="132"/>
      <c r="M14" s="132"/>
      <c r="N14" s="132"/>
      <c r="O14" s="132"/>
      <c r="P14" s="132"/>
      <c r="Q14" s="132"/>
      <c r="R14" s="132"/>
      <c r="S14" s="132"/>
      <c r="T14" s="132"/>
      <c r="U14" s="132"/>
    </row>
    <row r="15" spans="1:21" s="38" customFormat="1" ht="20.100000000000001" customHeight="1" x14ac:dyDescent="0.25">
      <c r="A15" s="132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132"/>
      <c r="M15" s="132"/>
      <c r="N15" s="132"/>
      <c r="O15" s="132"/>
      <c r="P15" s="132"/>
      <c r="Q15" s="132"/>
      <c r="R15" s="132"/>
      <c r="S15" s="132"/>
      <c r="T15" s="132"/>
      <c r="U15" s="132"/>
    </row>
    <row r="16" spans="1:21" s="2" customFormat="1" ht="30" customHeight="1" x14ac:dyDescent="0.25">
      <c r="A16" s="40"/>
      <c r="B16" s="284" t="s">
        <v>124</v>
      </c>
      <c r="C16" s="285"/>
      <c r="D16" s="285"/>
      <c r="E16" s="285"/>
      <c r="F16" s="286"/>
      <c r="G16" s="284" t="s">
        <v>123</v>
      </c>
      <c r="H16" s="285"/>
      <c r="I16" s="285"/>
      <c r="J16" s="285"/>
      <c r="K16" s="286"/>
      <c r="L16" s="40"/>
      <c r="M16" s="40"/>
      <c r="N16" s="40"/>
      <c r="O16" s="40"/>
      <c r="P16" s="40"/>
      <c r="Q16" s="40"/>
      <c r="R16" s="40"/>
      <c r="S16" s="40"/>
      <c r="T16" s="40"/>
      <c r="U16" s="40"/>
    </row>
    <row r="17" spans="1:21" s="2" customFormat="1" ht="20.100000000000001" customHeight="1" x14ac:dyDescent="0.25">
      <c r="A17" s="40"/>
      <c r="B17" s="114" t="s">
        <v>2</v>
      </c>
      <c r="C17" s="114">
        <v>1</v>
      </c>
      <c r="D17" s="114">
        <v>2</v>
      </c>
      <c r="E17" s="114">
        <v>3</v>
      </c>
      <c r="F17" s="114">
        <v>4</v>
      </c>
      <c r="G17" s="114" t="s">
        <v>2</v>
      </c>
      <c r="H17" s="114">
        <v>1</v>
      </c>
      <c r="I17" s="114">
        <v>2</v>
      </c>
      <c r="J17" s="114">
        <v>3</v>
      </c>
      <c r="K17" s="114">
        <v>4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</row>
    <row r="18" spans="1:21" s="2" customFormat="1" ht="20.100000000000001" customHeight="1" x14ac:dyDescent="0.25">
      <c r="A18" s="40"/>
      <c r="B18" s="129" t="s">
        <v>96</v>
      </c>
      <c r="C18" s="114"/>
      <c r="D18" s="114"/>
      <c r="E18" s="114"/>
      <c r="F18" s="114"/>
      <c r="G18" s="129" t="s">
        <v>96</v>
      </c>
      <c r="H18" s="114"/>
      <c r="I18" s="114"/>
      <c r="J18" s="114"/>
      <c r="K18" s="114"/>
      <c r="L18" s="40"/>
      <c r="M18" s="40"/>
      <c r="N18" s="40"/>
      <c r="O18" s="40"/>
      <c r="P18" s="40"/>
      <c r="Q18" s="40"/>
      <c r="R18" s="40"/>
      <c r="S18" s="40"/>
      <c r="T18" s="40"/>
      <c r="U18" s="40"/>
    </row>
    <row r="19" spans="1:21" s="2" customFormat="1" ht="20.100000000000001" customHeight="1" x14ac:dyDescent="0.25">
      <c r="A19" s="40"/>
      <c r="B19" s="129" t="s">
        <v>98</v>
      </c>
      <c r="C19" s="130"/>
      <c r="D19" s="130"/>
      <c r="E19" s="130"/>
      <c r="F19" s="114"/>
      <c r="G19" s="129" t="s">
        <v>98</v>
      </c>
      <c r="H19" s="130"/>
      <c r="I19" s="130"/>
      <c r="J19" s="130"/>
      <c r="K19" s="130"/>
      <c r="L19" s="40"/>
      <c r="M19" s="40"/>
      <c r="N19" s="40"/>
      <c r="O19" s="40"/>
      <c r="P19" s="40"/>
      <c r="Q19" s="40"/>
      <c r="R19" s="40"/>
      <c r="S19" s="40"/>
      <c r="T19" s="40"/>
      <c r="U19" s="40"/>
    </row>
    <row r="20" spans="1:21" s="2" customFormat="1" ht="20.100000000000001" customHeight="1" x14ac:dyDescent="0.25">
      <c r="A20" s="40"/>
      <c r="B20" s="129" t="s">
        <v>121</v>
      </c>
      <c r="C20" s="114"/>
      <c r="D20" s="114"/>
      <c r="E20" s="114"/>
      <c r="F20" s="114"/>
      <c r="G20" s="129" t="s">
        <v>121</v>
      </c>
      <c r="H20" s="114"/>
      <c r="I20" s="114"/>
      <c r="J20" s="114"/>
      <c r="K20" s="114"/>
      <c r="L20" s="40"/>
      <c r="M20" s="40"/>
      <c r="N20" s="40"/>
      <c r="O20" s="40"/>
      <c r="P20" s="40"/>
      <c r="Q20" s="40"/>
      <c r="R20" s="40"/>
      <c r="S20" s="40"/>
      <c r="T20" s="40"/>
      <c r="U20" s="40"/>
    </row>
    <row r="21" spans="1:21" s="2" customFormat="1" ht="20.100000000000001" customHeight="1" x14ac:dyDescent="0.25">
      <c r="A21" s="40"/>
      <c r="B21" s="129" t="s">
        <v>122</v>
      </c>
      <c r="C21" s="114"/>
      <c r="D21" s="114"/>
      <c r="E21" s="114"/>
      <c r="F21" s="114"/>
      <c r="G21" s="129" t="s">
        <v>122</v>
      </c>
      <c r="H21" s="114"/>
      <c r="I21" s="114"/>
      <c r="J21" s="114"/>
      <c r="K21" s="114"/>
      <c r="L21" s="40"/>
      <c r="M21" s="40"/>
      <c r="N21" s="40"/>
      <c r="O21" s="40"/>
      <c r="P21" s="40"/>
      <c r="Q21" s="40"/>
      <c r="R21" s="40"/>
      <c r="S21" s="40"/>
      <c r="T21" s="40"/>
      <c r="U21" s="40"/>
    </row>
    <row r="22" spans="1:21" s="2" customFormat="1" ht="20.100000000000001" customHeight="1" x14ac:dyDescent="0.25">
      <c r="A22" s="40"/>
      <c r="B22" s="34" t="s">
        <v>99</v>
      </c>
      <c r="C22" s="26">
        <f>IF((C20-C21)&lt;0,"ERROR",IF(C20=0,0,(C20-C21)))</f>
        <v>0</v>
      </c>
      <c r="D22" s="26">
        <f t="shared" ref="D22:F22" si="0">IF((D20-D21)&lt;0,"ERROR",IF(D20=0,0,(D20-D21)))</f>
        <v>0</v>
      </c>
      <c r="E22" s="26">
        <f t="shared" si="0"/>
        <v>0</v>
      </c>
      <c r="F22" s="26">
        <f t="shared" si="0"/>
        <v>0</v>
      </c>
      <c r="G22" s="34" t="s">
        <v>99</v>
      </c>
      <c r="H22" s="26">
        <f>IF((H20-H21)&lt;0,"ERROR",IF(H20=0,0,(H20-H21)))</f>
        <v>0</v>
      </c>
      <c r="I22" s="26">
        <f t="shared" ref="I22:J22" si="1">IF((I20-I21)&lt;0,"ERROR",IF(I20=0,0,(I20-I21)))</f>
        <v>0</v>
      </c>
      <c r="J22" s="26">
        <f t="shared" si="1"/>
        <v>0</v>
      </c>
      <c r="K22" s="26">
        <f t="shared" ref="K22" si="2">IF((K20-K21)&lt;0,"ERROR",IF(K20=0,0,(K20-K21)))</f>
        <v>0</v>
      </c>
      <c r="L22" s="40"/>
      <c r="M22" s="40"/>
      <c r="N22" s="40"/>
      <c r="O22" s="40"/>
      <c r="P22" s="40"/>
      <c r="Q22" s="40"/>
      <c r="R22" s="40"/>
      <c r="S22" s="40"/>
      <c r="T22" s="40"/>
      <c r="U22" s="40"/>
    </row>
    <row r="23" spans="1:21" s="2" customFormat="1" ht="20.100000000000001" customHeight="1" x14ac:dyDescent="0.25">
      <c r="A23" s="40"/>
      <c r="B23" s="34" t="s">
        <v>100</v>
      </c>
      <c r="C23" s="39"/>
      <c r="D23" s="39"/>
      <c r="E23" s="39"/>
      <c r="F23" s="39"/>
      <c r="G23" s="34" t="s">
        <v>100</v>
      </c>
      <c r="H23" s="39"/>
      <c r="I23" s="39"/>
      <c r="J23" s="39"/>
      <c r="K23" s="39"/>
      <c r="L23" s="40"/>
      <c r="M23" s="40"/>
      <c r="N23" s="40"/>
      <c r="O23" s="40"/>
      <c r="P23" s="40"/>
      <c r="Q23" s="40"/>
      <c r="R23" s="40"/>
      <c r="S23" s="40"/>
      <c r="T23" s="40"/>
      <c r="U23" s="40"/>
    </row>
    <row r="24" spans="1:21" s="2" customFormat="1" ht="20.100000000000001" customHeight="1" x14ac:dyDescent="0.25">
      <c r="A24" s="40"/>
      <c r="B24" s="34" t="s">
        <v>3</v>
      </c>
      <c r="C24" s="26">
        <f>IFERROR((C20-C21)/(C21-C23)*100,0)</f>
        <v>0</v>
      </c>
      <c r="D24" s="26">
        <f t="shared" ref="D24:F24" si="3">IFERROR((D20-D21)/(D21-D23)*100,0)</f>
        <v>0</v>
      </c>
      <c r="E24" s="26">
        <f t="shared" si="3"/>
        <v>0</v>
      </c>
      <c r="F24" s="26">
        <f t="shared" si="3"/>
        <v>0</v>
      </c>
      <c r="G24" s="34" t="s">
        <v>3</v>
      </c>
      <c r="H24" s="26">
        <f>IFERROR((H20-H21)/(H21-H23)*100,0)</f>
        <v>0</v>
      </c>
      <c r="I24" s="26">
        <f t="shared" ref="I24:J24" si="4">IFERROR((I20-I21)/(I21-I23)*100,0)</f>
        <v>0</v>
      </c>
      <c r="J24" s="26">
        <f t="shared" si="4"/>
        <v>0</v>
      </c>
      <c r="K24" s="26">
        <f t="shared" ref="K24" si="5">IFERROR((K20-K21)/(K21-K23)*100,0)</f>
        <v>0</v>
      </c>
      <c r="L24" s="40"/>
      <c r="M24" s="40"/>
      <c r="N24" s="40"/>
      <c r="O24" s="40"/>
      <c r="P24" s="40"/>
      <c r="Q24" s="40"/>
      <c r="R24" s="40"/>
      <c r="S24" s="40"/>
      <c r="T24" s="40"/>
      <c r="U24" s="40"/>
    </row>
    <row r="25" spans="1:21" s="2" customFormat="1" ht="30" x14ac:dyDescent="0.25">
      <c r="A25" s="40"/>
      <c r="B25" s="43" t="s">
        <v>4</v>
      </c>
      <c r="C25" s="281">
        <f>IF(SUM(C24:F24)/4=0,0,SUM(C24:F24)/4)</f>
        <v>0</v>
      </c>
      <c r="D25" s="283"/>
      <c r="E25" s="283"/>
      <c r="F25" s="282"/>
      <c r="G25" s="43" t="s">
        <v>5</v>
      </c>
      <c r="H25" s="287"/>
      <c r="I25" s="288"/>
      <c r="J25" s="288"/>
      <c r="K25" s="289"/>
      <c r="L25" s="40"/>
      <c r="M25" s="40"/>
      <c r="N25" s="40"/>
      <c r="O25" s="40"/>
      <c r="P25" s="40"/>
      <c r="Q25" s="40"/>
      <c r="R25" s="40"/>
      <c r="S25" s="40"/>
      <c r="T25" s="40"/>
      <c r="U25" s="40"/>
    </row>
    <row r="26" spans="1:21" s="2" customFormat="1" ht="30" customHeight="1" x14ac:dyDescent="0.25">
      <c r="A26" s="40"/>
      <c r="B26" s="278" t="s">
        <v>6</v>
      </c>
      <c r="C26" s="279"/>
      <c r="D26" s="279"/>
      <c r="E26" s="279"/>
      <c r="F26" s="280"/>
      <c r="G26" s="278" t="s">
        <v>7</v>
      </c>
      <c r="H26" s="279"/>
      <c r="I26" s="280"/>
      <c r="J26" s="281"/>
      <c r="K26" s="282"/>
      <c r="L26" s="40"/>
      <c r="M26" s="40"/>
      <c r="N26" s="40"/>
      <c r="O26" s="40"/>
      <c r="P26" s="40"/>
      <c r="Q26" s="40"/>
      <c r="R26" s="40"/>
      <c r="S26" s="40"/>
      <c r="T26" s="40"/>
      <c r="U26" s="40"/>
    </row>
    <row r="27" spans="1:21" s="2" customFormat="1" ht="30" customHeight="1" x14ac:dyDescent="0.25">
      <c r="A27" s="40"/>
      <c r="B27" s="278" t="s">
        <v>8</v>
      </c>
      <c r="C27" s="279"/>
      <c r="D27" s="279"/>
      <c r="E27" s="279"/>
      <c r="F27" s="280"/>
      <c r="G27" s="281" t="str">
        <f>IF(OR(C25=0,I26=0),"NP",I26-C25)</f>
        <v>NP</v>
      </c>
      <c r="H27" s="283"/>
      <c r="I27" s="283"/>
      <c r="J27" s="283"/>
      <c r="K27" s="282"/>
      <c r="L27" s="40"/>
      <c r="M27" s="40"/>
      <c r="N27" s="40"/>
      <c r="O27" s="40"/>
      <c r="P27" s="40"/>
      <c r="Q27" s="40"/>
      <c r="R27" s="40"/>
      <c r="S27" s="40"/>
      <c r="T27" s="40"/>
      <c r="U27" s="40"/>
    </row>
    <row r="28" spans="1:21" x14ac:dyDescent="0.25"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131"/>
      <c r="M28" s="131"/>
      <c r="N28" s="131"/>
      <c r="O28" s="131"/>
      <c r="P28" s="131"/>
      <c r="Q28" s="131"/>
      <c r="R28" s="131"/>
      <c r="S28" s="131"/>
      <c r="T28" s="131"/>
      <c r="U28" s="131"/>
    </row>
    <row r="29" spans="1:21" x14ac:dyDescent="0.25"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131"/>
      <c r="M29" s="131"/>
      <c r="N29" s="131"/>
      <c r="O29" s="131"/>
      <c r="P29" s="131"/>
      <c r="Q29" s="131"/>
      <c r="R29" s="131"/>
      <c r="S29" s="131"/>
      <c r="T29" s="131"/>
      <c r="U29" s="131"/>
    </row>
    <row r="30" spans="1:21" x14ac:dyDescent="0.25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131"/>
      <c r="M30" s="131"/>
      <c r="N30" s="131"/>
      <c r="O30" s="131"/>
      <c r="P30" s="131"/>
      <c r="Q30" s="131"/>
      <c r="R30" s="131"/>
      <c r="S30" s="131"/>
      <c r="T30" s="131"/>
      <c r="U30" s="131"/>
    </row>
    <row r="31" spans="1:21" x14ac:dyDescent="0.25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131"/>
      <c r="M31" s="131"/>
      <c r="N31" s="131"/>
      <c r="O31" s="131"/>
      <c r="P31" s="131"/>
      <c r="Q31" s="131"/>
      <c r="R31" s="131"/>
      <c r="S31" s="131"/>
      <c r="T31" s="131"/>
      <c r="U31" s="131"/>
    </row>
    <row r="32" spans="1:21" x14ac:dyDescent="0.25"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131"/>
      <c r="M32" s="131"/>
      <c r="N32" s="131"/>
      <c r="O32" s="131"/>
      <c r="P32" s="131"/>
      <c r="Q32" s="131"/>
      <c r="R32" s="131"/>
      <c r="S32" s="131"/>
      <c r="T32" s="131"/>
      <c r="U32" s="131"/>
    </row>
    <row r="33" spans="1:21" x14ac:dyDescent="0.25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131"/>
      <c r="M33" s="131"/>
      <c r="N33" s="131"/>
      <c r="O33" s="131"/>
      <c r="P33" s="131"/>
      <c r="Q33" s="131"/>
      <c r="R33" s="131"/>
      <c r="S33" s="131"/>
      <c r="T33" s="131"/>
      <c r="U33" s="131"/>
    </row>
    <row r="34" spans="1:21" x14ac:dyDescent="0.25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131"/>
      <c r="M34" s="131"/>
      <c r="N34" s="131"/>
      <c r="O34" s="131"/>
      <c r="P34" s="131"/>
      <c r="Q34" s="131"/>
      <c r="R34" s="131"/>
      <c r="S34" s="131"/>
      <c r="T34" s="131"/>
      <c r="U34" s="131"/>
    </row>
    <row r="35" spans="1:21" x14ac:dyDescent="0.25"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131"/>
      <c r="M35" s="131"/>
      <c r="N35" s="131"/>
      <c r="O35" s="131"/>
      <c r="P35" s="131"/>
      <c r="Q35" s="131"/>
      <c r="R35" s="131"/>
      <c r="S35" s="131"/>
      <c r="T35" s="131"/>
      <c r="U35" s="131"/>
    </row>
    <row r="36" spans="1:21" x14ac:dyDescent="0.25"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131"/>
      <c r="M36" s="131"/>
      <c r="N36" s="131"/>
      <c r="O36" s="131"/>
      <c r="P36" s="131"/>
      <c r="Q36" s="131"/>
      <c r="R36" s="131"/>
      <c r="S36" s="131"/>
      <c r="T36" s="131"/>
      <c r="U36" s="131"/>
    </row>
    <row r="37" spans="1:21" x14ac:dyDescent="0.25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131"/>
      <c r="M37" s="131"/>
      <c r="N37" s="131"/>
      <c r="O37" s="131"/>
      <c r="P37" s="131"/>
      <c r="Q37" s="131"/>
      <c r="R37" s="131"/>
      <c r="S37" s="131"/>
      <c r="T37" s="131"/>
      <c r="U37" s="131"/>
    </row>
    <row r="38" spans="1:21" x14ac:dyDescent="0.25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131"/>
      <c r="M38" s="131"/>
      <c r="N38" s="131"/>
      <c r="O38" s="131"/>
      <c r="P38" s="131"/>
      <c r="Q38" s="131"/>
      <c r="R38" s="131"/>
      <c r="S38" s="131"/>
      <c r="T38" s="131"/>
      <c r="U38" s="131"/>
    </row>
    <row r="39" spans="1:21" x14ac:dyDescent="0.25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131"/>
      <c r="M39" s="131"/>
      <c r="N39" s="131"/>
      <c r="O39" s="131"/>
      <c r="P39" s="131"/>
      <c r="Q39" s="131"/>
      <c r="R39" s="131"/>
      <c r="S39" s="131"/>
      <c r="T39" s="131"/>
      <c r="U39" s="131"/>
    </row>
    <row r="40" spans="1:21" x14ac:dyDescent="0.25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131"/>
      <c r="M40" s="131"/>
      <c r="N40" s="131"/>
      <c r="O40" s="131"/>
      <c r="P40" s="131"/>
      <c r="Q40" s="131"/>
      <c r="R40" s="131"/>
      <c r="S40" s="131"/>
      <c r="T40" s="131"/>
      <c r="U40" s="131"/>
    </row>
    <row r="41" spans="1:21" x14ac:dyDescent="0.25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131"/>
      <c r="M41" s="131"/>
      <c r="N41" s="131"/>
      <c r="O41" s="131"/>
      <c r="P41" s="131"/>
      <c r="Q41" s="131"/>
      <c r="R41" s="131"/>
      <c r="S41" s="131"/>
      <c r="T41" s="131"/>
      <c r="U41" s="131"/>
    </row>
    <row r="42" spans="1:21" x14ac:dyDescent="0.25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131"/>
      <c r="M42" s="131"/>
      <c r="N42" s="131"/>
      <c r="O42" s="131"/>
      <c r="P42" s="131"/>
      <c r="Q42" s="131"/>
      <c r="R42" s="131"/>
      <c r="S42" s="131"/>
      <c r="T42" s="131"/>
      <c r="U42" s="131"/>
    </row>
    <row r="43" spans="1:21" x14ac:dyDescent="0.25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131"/>
      <c r="M43" s="131"/>
      <c r="N43" s="131"/>
      <c r="O43" s="131"/>
      <c r="P43" s="131"/>
      <c r="Q43" s="131"/>
      <c r="R43" s="131"/>
      <c r="S43" s="131"/>
      <c r="T43" s="131"/>
      <c r="U43" s="131"/>
    </row>
    <row r="44" spans="1:21" x14ac:dyDescent="0.2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131"/>
      <c r="M44" s="131"/>
      <c r="N44" s="131"/>
      <c r="O44" s="131"/>
      <c r="P44" s="131"/>
      <c r="Q44" s="131"/>
      <c r="R44" s="131"/>
      <c r="S44" s="131"/>
      <c r="T44" s="131"/>
      <c r="U44" s="131"/>
    </row>
    <row r="45" spans="1:21" x14ac:dyDescent="0.2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131"/>
      <c r="M45" s="131"/>
      <c r="N45" s="131"/>
      <c r="O45" s="131"/>
      <c r="P45" s="131"/>
      <c r="Q45" s="131"/>
      <c r="R45" s="131"/>
      <c r="S45" s="131"/>
      <c r="T45" s="131"/>
      <c r="U45" s="131"/>
    </row>
    <row r="46" spans="1:21" x14ac:dyDescent="0.25">
      <c r="A46" s="133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131"/>
      <c r="M46" s="131"/>
      <c r="N46" s="131"/>
      <c r="O46" s="131"/>
      <c r="P46" s="131"/>
      <c r="Q46" s="131"/>
      <c r="R46" s="131"/>
      <c r="S46" s="131"/>
      <c r="T46" s="131"/>
      <c r="U46" s="131"/>
    </row>
    <row r="47" spans="1:21" x14ac:dyDescent="0.2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131"/>
      <c r="M47" s="131"/>
      <c r="N47" s="131"/>
      <c r="O47" s="131"/>
      <c r="P47" s="131"/>
      <c r="Q47" s="131"/>
      <c r="R47" s="131"/>
      <c r="S47" s="131"/>
      <c r="T47" s="131"/>
      <c r="U47" s="131"/>
    </row>
    <row r="48" spans="1:21" x14ac:dyDescent="0.2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131"/>
      <c r="M48" s="131"/>
      <c r="N48" s="131"/>
      <c r="O48" s="131"/>
      <c r="P48" s="131"/>
      <c r="Q48" s="131"/>
      <c r="R48" s="131"/>
      <c r="S48" s="131"/>
      <c r="T48" s="131"/>
      <c r="U48" s="131"/>
    </row>
    <row r="49" spans="2:21" x14ac:dyDescent="0.2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131"/>
      <c r="M49" s="131"/>
      <c r="N49" s="131"/>
      <c r="O49" s="131"/>
      <c r="P49" s="131"/>
      <c r="Q49" s="131"/>
      <c r="R49" s="131"/>
      <c r="S49" s="131"/>
      <c r="T49" s="131"/>
      <c r="U49" s="131"/>
    </row>
    <row r="50" spans="2:21" x14ac:dyDescent="0.2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131"/>
      <c r="M50" s="131"/>
      <c r="N50" s="131"/>
      <c r="O50" s="131"/>
      <c r="P50" s="131"/>
      <c r="Q50" s="131"/>
      <c r="R50" s="131"/>
      <c r="S50" s="131"/>
      <c r="T50" s="131"/>
      <c r="U50" s="131"/>
    </row>
    <row r="51" spans="2:21" x14ac:dyDescent="0.25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131"/>
      <c r="M51" s="131"/>
      <c r="N51" s="131"/>
      <c r="O51" s="131"/>
      <c r="P51" s="131"/>
      <c r="Q51" s="131"/>
      <c r="R51" s="131"/>
      <c r="S51" s="131"/>
      <c r="T51" s="131"/>
      <c r="U51" s="131"/>
    </row>
    <row r="52" spans="2:21" x14ac:dyDescent="0.25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131"/>
      <c r="M52" s="131"/>
      <c r="N52" s="131"/>
      <c r="O52" s="131"/>
      <c r="P52" s="131"/>
      <c r="Q52" s="131"/>
      <c r="R52" s="131"/>
      <c r="S52" s="131"/>
      <c r="T52" s="131"/>
      <c r="U52" s="131"/>
    </row>
    <row r="53" spans="2:21" x14ac:dyDescent="0.25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131"/>
      <c r="M53" s="131"/>
      <c r="N53" s="131"/>
      <c r="O53" s="131"/>
      <c r="P53" s="131"/>
      <c r="Q53" s="131"/>
      <c r="R53" s="131"/>
      <c r="S53" s="131"/>
      <c r="T53" s="131"/>
      <c r="U53" s="131"/>
    </row>
    <row r="54" spans="2:21" x14ac:dyDescent="0.25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131"/>
      <c r="M54" s="131"/>
      <c r="N54" s="131"/>
      <c r="O54" s="131"/>
      <c r="P54" s="131"/>
      <c r="Q54" s="131"/>
      <c r="R54" s="131"/>
      <c r="S54" s="131"/>
      <c r="T54" s="131"/>
      <c r="U54" s="131"/>
    </row>
    <row r="55" spans="2:21" x14ac:dyDescent="0.25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131"/>
      <c r="M55" s="131"/>
      <c r="N55" s="131"/>
      <c r="O55" s="131"/>
      <c r="P55" s="131"/>
      <c r="Q55" s="131"/>
      <c r="R55" s="131"/>
      <c r="S55" s="131"/>
      <c r="T55" s="131"/>
      <c r="U55" s="131"/>
    </row>
    <row r="56" spans="2:21" x14ac:dyDescent="0.25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131"/>
      <c r="M56" s="131"/>
      <c r="N56" s="131"/>
      <c r="O56" s="131"/>
      <c r="P56" s="131"/>
      <c r="Q56" s="131"/>
      <c r="R56" s="131"/>
      <c r="S56" s="131"/>
      <c r="T56" s="131"/>
      <c r="U56" s="131"/>
    </row>
    <row r="57" spans="2:21" x14ac:dyDescent="0.25"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131"/>
      <c r="M57" s="131"/>
      <c r="N57" s="131"/>
      <c r="O57" s="131"/>
      <c r="P57" s="131"/>
      <c r="Q57" s="131"/>
      <c r="R57" s="131"/>
      <c r="S57" s="131"/>
      <c r="T57" s="131"/>
      <c r="U57" s="131"/>
    </row>
    <row r="58" spans="2:21" x14ac:dyDescent="0.25"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131"/>
      <c r="M58" s="131"/>
      <c r="N58" s="131"/>
      <c r="O58" s="131"/>
      <c r="P58" s="131"/>
      <c r="Q58" s="131"/>
      <c r="R58" s="131"/>
      <c r="S58" s="131"/>
      <c r="T58" s="131"/>
      <c r="U58" s="131"/>
    </row>
    <row r="59" spans="2:21" x14ac:dyDescent="0.25"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131"/>
      <c r="M59" s="131"/>
      <c r="N59" s="131"/>
      <c r="O59" s="131"/>
      <c r="P59" s="131"/>
      <c r="Q59" s="131"/>
      <c r="R59" s="131"/>
      <c r="S59" s="131"/>
      <c r="T59" s="131"/>
      <c r="U59" s="131"/>
    </row>
    <row r="60" spans="2:21" x14ac:dyDescent="0.25"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131"/>
      <c r="M60" s="131"/>
      <c r="N60" s="131"/>
      <c r="O60" s="131"/>
      <c r="P60" s="131"/>
      <c r="Q60" s="131"/>
      <c r="R60" s="131"/>
      <c r="S60" s="131"/>
      <c r="T60" s="131"/>
      <c r="U60" s="131"/>
    </row>
    <row r="61" spans="2:21" x14ac:dyDescent="0.25"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131"/>
      <c r="M61" s="131"/>
      <c r="N61" s="131"/>
      <c r="O61" s="131"/>
      <c r="P61" s="131"/>
      <c r="Q61" s="131"/>
      <c r="R61" s="131"/>
      <c r="S61" s="131"/>
      <c r="T61" s="131"/>
      <c r="U61" s="131"/>
    </row>
    <row r="62" spans="2:21" x14ac:dyDescent="0.25"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131"/>
      <c r="M62" s="131"/>
      <c r="N62" s="131"/>
      <c r="O62" s="131"/>
      <c r="P62" s="131"/>
      <c r="Q62" s="131"/>
      <c r="R62" s="131"/>
      <c r="S62" s="131"/>
      <c r="T62" s="131"/>
      <c r="U62" s="131"/>
    </row>
    <row r="63" spans="2:21" x14ac:dyDescent="0.25"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131"/>
      <c r="M63" s="131"/>
      <c r="N63" s="131"/>
      <c r="O63" s="131"/>
      <c r="P63" s="131"/>
      <c r="Q63" s="131"/>
      <c r="R63" s="131"/>
      <c r="S63" s="131"/>
      <c r="T63" s="131"/>
      <c r="U63" s="131"/>
    </row>
    <row r="64" spans="2:21" x14ac:dyDescent="0.25"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131"/>
      <c r="M64" s="131"/>
      <c r="N64" s="131"/>
      <c r="O64" s="131"/>
      <c r="P64" s="131"/>
      <c r="Q64" s="131"/>
      <c r="R64" s="131"/>
      <c r="S64" s="131"/>
      <c r="T64" s="131"/>
      <c r="U64" s="131"/>
    </row>
    <row r="65" spans="2:21" x14ac:dyDescent="0.25"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131"/>
      <c r="M65" s="131"/>
      <c r="N65" s="131"/>
      <c r="O65" s="131"/>
      <c r="P65" s="131"/>
      <c r="Q65" s="131"/>
      <c r="R65" s="131"/>
      <c r="S65" s="131"/>
      <c r="T65" s="131"/>
      <c r="U65" s="131"/>
    </row>
    <row r="66" spans="2:21" x14ac:dyDescent="0.25">
      <c r="L66" s="131"/>
      <c r="M66" s="131"/>
      <c r="N66" s="131"/>
      <c r="O66" s="131"/>
      <c r="P66" s="131"/>
      <c r="Q66" s="131"/>
      <c r="R66" s="131"/>
      <c r="S66" s="131"/>
      <c r="T66" s="131"/>
      <c r="U66" s="131"/>
    </row>
    <row r="67" spans="2:21" x14ac:dyDescent="0.25">
      <c r="L67" s="131"/>
      <c r="M67" s="131"/>
      <c r="N67" s="131"/>
      <c r="O67" s="131"/>
      <c r="P67" s="131"/>
      <c r="Q67" s="131"/>
      <c r="R67" s="131"/>
      <c r="S67" s="131"/>
      <c r="T67" s="131"/>
      <c r="U67" s="131"/>
    </row>
    <row r="68" spans="2:21" x14ac:dyDescent="0.25">
      <c r="L68" s="131"/>
      <c r="M68" s="131"/>
      <c r="N68" s="131"/>
      <c r="O68" s="131"/>
      <c r="P68" s="131"/>
      <c r="Q68" s="131"/>
      <c r="R68" s="131"/>
      <c r="S68" s="131"/>
      <c r="T68" s="131"/>
      <c r="U68" s="131"/>
    </row>
    <row r="69" spans="2:21" x14ac:dyDescent="0.25">
      <c r="L69" s="131"/>
      <c r="M69" s="131"/>
      <c r="N69" s="131"/>
      <c r="O69" s="131"/>
      <c r="P69" s="131"/>
      <c r="Q69" s="131"/>
      <c r="R69" s="131"/>
      <c r="S69" s="131"/>
      <c r="T69" s="131"/>
      <c r="U69" s="131"/>
    </row>
    <row r="70" spans="2:21" x14ac:dyDescent="0.25">
      <c r="L70" s="131"/>
      <c r="M70" s="131"/>
      <c r="N70" s="131"/>
      <c r="O70" s="131"/>
      <c r="P70" s="131"/>
      <c r="Q70" s="131"/>
      <c r="R70" s="131"/>
      <c r="S70" s="131"/>
      <c r="T70" s="131"/>
      <c r="U70" s="131"/>
    </row>
    <row r="71" spans="2:21" x14ac:dyDescent="0.25">
      <c r="L71" s="131"/>
      <c r="M71" s="131"/>
      <c r="N71" s="131"/>
      <c r="O71" s="131"/>
      <c r="P71" s="131"/>
      <c r="Q71" s="131"/>
      <c r="R71" s="131"/>
      <c r="S71" s="131"/>
      <c r="T71" s="131"/>
      <c r="U71" s="131"/>
    </row>
    <row r="72" spans="2:21" x14ac:dyDescent="0.25">
      <c r="L72" s="131"/>
      <c r="M72" s="131"/>
      <c r="N72" s="131"/>
      <c r="O72" s="131"/>
      <c r="P72" s="131"/>
      <c r="Q72" s="131"/>
      <c r="R72" s="131"/>
      <c r="S72" s="131"/>
      <c r="T72" s="131"/>
      <c r="U72" s="131"/>
    </row>
    <row r="73" spans="2:21" x14ac:dyDescent="0.25">
      <c r="L73" s="131"/>
      <c r="M73" s="131"/>
      <c r="N73" s="131"/>
      <c r="O73" s="131"/>
      <c r="P73" s="131"/>
      <c r="Q73" s="131"/>
      <c r="R73" s="131"/>
      <c r="S73" s="131"/>
      <c r="T73" s="131"/>
      <c r="U73" s="131"/>
    </row>
    <row r="74" spans="2:21" x14ac:dyDescent="0.25">
      <c r="L74" s="131"/>
      <c r="M74" s="131"/>
      <c r="N74" s="131"/>
      <c r="O74" s="131"/>
      <c r="P74" s="131"/>
      <c r="Q74" s="131"/>
      <c r="R74" s="131"/>
      <c r="S74" s="131"/>
      <c r="T74" s="131"/>
      <c r="U74" s="131"/>
    </row>
    <row r="75" spans="2:21" x14ac:dyDescent="0.25">
      <c r="L75" s="131"/>
      <c r="M75" s="131"/>
      <c r="N75" s="131"/>
      <c r="O75" s="131"/>
      <c r="P75" s="131"/>
      <c r="Q75" s="131"/>
      <c r="R75" s="131"/>
      <c r="S75" s="131"/>
      <c r="T75" s="131"/>
      <c r="U75" s="131"/>
    </row>
  </sheetData>
  <mergeCells count="9">
    <mergeCell ref="B27:F27"/>
    <mergeCell ref="J26:K26"/>
    <mergeCell ref="G26:I26"/>
    <mergeCell ref="G27:K27"/>
    <mergeCell ref="B16:F16"/>
    <mergeCell ref="C25:F25"/>
    <mergeCell ref="G16:K16"/>
    <mergeCell ref="H25:K25"/>
    <mergeCell ref="B26:F26"/>
  </mergeCells>
  <printOptions horizontalCentered="1"/>
  <pageMargins left="0.7" right="0.7" top="0.75" bottom="0.75" header="0.3" footer="0.3"/>
  <pageSetup paperSize="9" scale="5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2:O102"/>
  <sheetViews>
    <sheetView showZeros="0" view="pageBreakPreview" topLeftCell="A40" zoomScale="55" zoomScaleNormal="55" zoomScaleSheetLayoutView="55" workbookViewId="0">
      <selection activeCell="R39" sqref="R39"/>
    </sheetView>
  </sheetViews>
  <sheetFormatPr baseColWidth="10" defaultRowHeight="15" x14ac:dyDescent="0.25"/>
  <cols>
    <col min="1" max="1" width="4.140625" customWidth="1"/>
    <col min="2" max="3" width="18.7109375" customWidth="1"/>
    <col min="4" max="4" width="14.28515625" style="4" customWidth="1"/>
    <col min="5" max="5" width="17.85546875" style="4" customWidth="1"/>
    <col min="6" max="6" width="14.28515625" style="4" customWidth="1"/>
    <col min="7" max="9" width="14.7109375" style="4" customWidth="1"/>
    <col min="10" max="11" width="14.28515625" style="4" customWidth="1"/>
    <col min="12" max="13" width="14.28515625" style="5" customWidth="1"/>
    <col min="14" max="15" width="14.28515625" customWidth="1"/>
  </cols>
  <sheetData>
    <row r="2" spans="2:15" ht="60" customHeight="1" x14ac:dyDescent="0.25">
      <c r="B2" s="46"/>
      <c r="C2" s="46"/>
      <c r="D2" s="151"/>
      <c r="E2" s="222" t="s">
        <v>190</v>
      </c>
      <c r="F2" s="151"/>
      <c r="G2" s="151"/>
      <c r="H2" s="151"/>
      <c r="I2" s="151"/>
      <c r="J2" s="151"/>
      <c r="K2" s="151"/>
      <c r="L2" s="156"/>
      <c r="M2" s="156"/>
      <c r="N2" s="46"/>
      <c r="O2" s="46"/>
    </row>
    <row r="3" spans="2:15" ht="30" customHeight="1" x14ac:dyDescent="0.25">
      <c r="B3" s="46"/>
      <c r="C3" s="46"/>
      <c r="D3" s="151"/>
      <c r="E3" s="231" t="s">
        <v>207</v>
      </c>
      <c r="F3" s="141"/>
      <c r="G3" s="220" t="s">
        <v>208</v>
      </c>
      <c r="H3" s="151"/>
      <c r="I3" s="151"/>
      <c r="J3" s="151"/>
      <c r="K3" s="151"/>
      <c r="L3" s="156"/>
      <c r="M3" s="156"/>
      <c r="N3" s="46"/>
      <c r="O3" s="46"/>
    </row>
    <row r="4" spans="2:15" ht="30" customHeight="1" x14ac:dyDescent="0.45">
      <c r="B4" s="46"/>
      <c r="C4" s="46"/>
      <c r="D4" s="151"/>
      <c r="E4" s="165"/>
      <c r="F4" s="151"/>
      <c r="G4" s="151"/>
      <c r="H4" s="151"/>
      <c r="I4" s="151"/>
      <c r="J4" s="151"/>
      <c r="K4" s="151"/>
      <c r="L4" s="156"/>
      <c r="M4" s="156"/>
      <c r="N4" s="46"/>
      <c r="O4" s="46"/>
    </row>
    <row r="5" spans="2:15" ht="30" customHeight="1" x14ac:dyDescent="0.45">
      <c r="B5" s="46"/>
      <c r="C5" s="46"/>
      <c r="D5" s="151"/>
      <c r="E5" s="165"/>
      <c r="F5" s="151"/>
      <c r="G5" s="151"/>
      <c r="H5" s="151"/>
      <c r="I5" s="151"/>
      <c r="J5" s="151"/>
      <c r="K5" s="151"/>
      <c r="L5" s="156"/>
      <c r="M5" s="156"/>
      <c r="N5" s="46"/>
      <c r="O5" s="46"/>
    </row>
    <row r="6" spans="2:15" x14ac:dyDescent="0.25">
      <c r="B6" s="46"/>
      <c r="C6" s="46"/>
      <c r="D6" s="151"/>
      <c r="E6" s="151"/>
      <c r="F6" s="151"/>
      <c r="G6" s="151"/>
      <c r="H6" s="151"/>
      <c r="I6" s="151"/>
      <c r="J6" s="151"/>
      <c r="K6" s="151"/>
      <c r="L6" s="156"/>
      <c r="M6" s="156"/>
      <c r="N6" s="46"/>
      <c r="O6" s="46"/>
    </row>
    <row r="7" spans="2:15" x14ac:dyDescent="0.25">
      <c r="B7" s="46"/>
      <c r="C7" s="46"/>
      <c r="D7" s="151"/>
      <c r="E7" s="157"/>
      <c r="F7" s="151"/>
      <c r="G7" s="151"/>
      <c r="H7" s="151"/>
      <c r="I7" s="151"/>
      <c r="J7" s="151"/>
      <c r="K7" s="151"/>
      <c r="L7" s="156"/>
      <c r="M7" s="156"/>
      <c r="N7" s="46"/>
      <c r="O7" s="46"/>
    </row>
    <row r="8" spans="2:15" x14ac:dyDescent="0.25">
      <c r="B8" s="46"/>
      <c r="C8" s="46"/>
      <c r="D8" s="151"/>
      <c r="E8" s="157"/>
      <c r="F8" s="151"/>
      <c r="G8" s="151"/>
      <c r="H8" s="151"/>
      <c r="I8" s="151"/>
      <c r="J8" s="151"/>
      <c r="K8" s="151"/>
      <c r="L8" s="156"/>
      <c r="M8" s="156"/>
      <c r="N8" s="46"/>
      <c r="O8" s="46"/>
    </row>
    <row r="9" spans="2:15" x14ac:dyDescent="0.25">
      <c r="B9" s="46"/>
      <c r="C9" s="46"/>
      <c r="D9" s="151"/>
      <c r="E9" s="157"/>
      <c r="F9" s="151"/>
      <c r="G9" s="151"/>
      <c r="H9" s="151"/>
      <c r="I9" s="151"/>
      <c r="J9" s="151"/>
      <c r="K9" s="151"/>
      <c r="L9" s="156"/>
      <c r="M9" s="156"/>
      <c r="N9" s="46"/>
      <c r="O9" s="46"/>
    </row>
    <row r="10" spans="2:15" x14ac:dyDescent="0.25">
      <c r="B10" s="46"/>
      <c r="C10" s="46"/>
      <c r="D10" s="151"/>
      <c r="E10" s="157"/>
      <c r="F10" s="151"/>
      <c r="G10" s="151"/>
      <c r="H10" s="151"/>
      <c r="I10" s="151"/>
      <c r="J10" s="151"/>
      <c r="K10" s="151"/>
      <c r="L10" s="156"/>
      <c r="M10" s="156"/>
      <c r="N10" s="46"/>
      <c r="O10" s="46"/>
    </row>
    <row r="11" spans="2:15" s="143" customFormat="1" ht="50.1" customHeight="1" x14ac:dyDescent="0.35">
      <c r="B11" s="134" t="s">
        <v>116</v>
      </c>
      <c r="C11" s="135"/>
      <c r="D11" s="83"/>
      <c r="E11" s="83"/>
      <c r="F11" s="83"/>
      <c r="G11" s="83"/>
      <c r="H11" s="83"/>
      <c r="I11" s="83"/>
      <c r="J11" s="83"/>
      <c r="K11" s="85"/>
      <c r="L11" s="134" t="s">
        <v>115</v>
      </c>
      <c r="M11" s="83"/>
      <c r="N11" s="83"/>
      <c r="O11" s="85"/>
    </row>
    <row r="12" spans="2:15" s="143" customFormat="1" ht="50.1" customHeight="1" x14ac:dyDescent="0.35">
      <c r="B12" s="134" t="s">
        <v>119</v>
      </c>
      <c r="C12" s="135"/>
      <c r="D12" s="83"/>
      <c r="E12" s="83"/>
      <c r="F12" s="83"/>
      <c r="G12" s="83"/>
      <c r="H12" s="83"/>
      <c r="I12" s="83"/>
      <c r="J12" s="83"/>
      <c r="K12" s="85"/>
      <c r="L12" s="134" t="s">
        <v>117</v>
      </c>
      <c r="M12" s="83"/>
      <c r="N12" s="83"/>
      <c r="O12" s="85"/>
    </row>
    <row r="13" spans="2:15" s="143" customFormat="1" ht="50.1" customHeight="1" x14ac:dyDescent="0.35">
      <c r="B13" s="134" t="s">
        <v>120</v>
      </c>
      <c r="C13" s="135"/>
      <c r="D13" s="83"/>
      <c r="E13" s="83"/>
      <c r="F13" s="83"/>
      <c r="G13" s="83"/>
      <c r="H13" s="83"/>
      <c r="I13" s="83"/>
      <c r="J13" s="83"/>
      <c r="K13" s="85"/>
      <c r="L13" s="134" t="s">
        <v>118</v>
      </c>
      <c r="M13" s="83"/>
      <c r="N13" s="83"/>
      <c r="O13" s="85"/>
    </row>
    <row r="14" spans="2:15" s="143" customFormat="1" ht="50.1" customHeight="1" x14ac:dyDescent="0.35">
      <c r="B14" s="134" t="s">
        <v>107</v>
      </c>
      <c r="C14" s="135"/>
      <c r="D14" s="83"/>
      <c r="E14" s="83"/>
      <c r="F14" s="83"/>
      <c r="G14" s="83"/>
      <c r="H14" s="83"/>
      <c r="I14" s="83"/>
      <c r="J14" s="83"/>
      <c r="K14" s="85"/>
      <c r="L14" s="134" t="s">
        <v>108</v>
      </c>
      <c r="M14" s="83"/>
      <c r="N14" s="83"/>
      <c r="O14" s="85"/>
    </row>
    <row r="15" spans="2:15" x14ac:dyDescent="0.25">
      <c r="B15" s="46"/>
      <c r="C15" s="46"/>
      <c r="D15" s="151"/>
      <c r="E15" s="157"/>
      <c r="F15" s="151"/>
      <c r="G15" s="151"/>
      <c r="H15" s="151"/>
      <c r="I15" s="151"/>
      <c r="J15" s="151"/>
      <c r="K15" s="151"/>
      <c r="L15" s="156"/>
      <c r="M15" s="156"/>
      <c r="N15" s="46"/>
      <c r="O15" s="46"/>
    </row>
    <row r="16" spans="2:15" x14ac:dyDescent="0.25">
      <c r="B16" s="46"/>
      <c r="C16" s="46"/>
      <c r="D16" s="151"/>
      <c r="E16" s="157"/>
      <c r="F16" s="151"/>
      <c r="G16" s="151"/>
      <c r="H16" s="151"/>
      <c r="I16" s="151"/>
      <c r="J16" s="151"/>
      <c r="K16" s="151"/>
      <c r="L16" s="156"/>
      <c r="M16" s="156"/>
      <c r="N16" s="46"/>
      <c r="O16" s="46"/>
    </row>
    <row r="17" spans="2:15" x14ac:dyDescent="0.25">
      <c r="B17" s="46"/>
      <c r="C17" s="46"/>
      <c r="D17" s="151"/>
      <c r="E17" s="157"/>
      <c r="F17" s="151"/>
      <c r="G17" s="151"/>
      <c r="H17" s="151"/>
      <c r="I17" s="151"/>
      <c r="J17" s="151"/>
      <c r="K17" s="151"/>
      <c r="L17" s="156"/>
      <c r="M17" s="156"/>
      <c r="N17" s="46"/>
      <c r="O17" s="46"/>
    </row>
    <row r="18" spans="2:15" x14ac:dyDescent="0.25">
      <c r="B18" s="46"/>
      <c r="C18" s="46"/>
      <c r="D18" s="151"/>
      <c r="E18" s="157"/>
      <c r="F18" s="151"/>
      <c r="G18" s="151"/>
      <c r="H18" s="151"/>
      <c r="I18" s="151"/>
      <c r="J18" s="151"/>
      <c r="K18" s="151"/>
      <c r="L18" s="156"/>
      <c r="M18" s="156"/>
      <c r="N18" s="46"/>
      <c r="O18" s="46"/>
    </row>
    <row r="19" spans="2:15" x14ac:dyDescent="0.25">
      <c r="B19" s="46"/>
      <c r="C19" s="46"/>
      <c r="D19" s="151"/>
      <c r="E19" s="157"/>
      <c r="F19" s="151"/>
      <c r="G19" s="151"/>
      <c r="H19" s="151"/>
      <c r="I19" s="151"/>
      <c r="J19" s="151"/>
      <c r="K19" s="151"/>
      <c r="L19" s="156"/>
      <c r="M19" s="156"/>
      <c r="N19" s="46"/>
      <c r="O19" s="46"/>
    </row>
    <row r="20" spans="2:15" x14ac:dyDescent="0.25">
      <c r="B20" s="46"/>
      <c r="C20" s="46"/>
      <c r="D20" s="151"/>
      <c r="E20" s="157"/>
      <c r="F20" s="151"/>
      <c r="G20" s="151"/>
      <c r="H20" s="151"/>
      <c r="I20" s="151"/>
      <c r="J20" s="151"/>
      <c r="K20" s="151"/>
      <c r="L20" s="156"/>
      <c r="M20" s="156"/>
      <c r="N20" s="46"/>
      <c r="O20" s="46"/>
    </row>
    <row r="21" spans="2:15" x14ac:dyDescent="0.25">
      <c r="B21" s="46"/>
      <c r="C21" s="46"/>
      <c r="D21" s="151"/>
      <c r="E21" s="157"/>
      <c r="F21" s="151"/>
      <c r="G21" s="151"/>
      <c r="H21" s="151"/>
      <c r="I21" s="151"/>
      <c r="J21" s="151"/>
      <c r="K21" s="151"/>
      <c r="L21" s="156"/>
      <c r="M21" s="156"/>
      <c r="N21" s="46"/>
      <c r="O21" s="46"/>
    </row>
    <row r="22" spans="2:15" x14ac:dyDescent="0.25">
      <c r="B22" s="46"/>
      <c r="C22" s="46"/>
      <c r="D22" s="151"/>
      <c r="E22" s="157"/>
      <c r="F22" s="151"/>
      <c r="G22" s="151"/>
      <c r="H22" s="151"/>
      <c r="I22" s="151"/>
      <c r="J22" s="151"/>
      <c r="K22" s="151"/>
      <c r="L22" s="156"/>
      <c r="M22" s="156"/>
      <c r="N22" s="46"/>
      <c r="O22" s="46"/>
    </row>
    <row r="23" spans="2:15" x14ac:dyDescent="0.25">
      <c r="B23" s="46"/>
      <c r="C23" s="46"/>
      <c r="D23" s="151"/>
      <c r="E23" s="151"/>
      <c r="F23" s="151"/>
      <c r="G23" s="151"/>
      <c r="H23" s="151"/>
      <c r="I23" s="151"/>
      <c r="J23" s="151"/>
      <c r="K23" s="151"/>
      <c r="L23" s="156"/>
      <c r="M23" s="156"/>
      <c r="N23" s="46"/>
      <c r="O23" s="46"/>
    </row>
    <row r="24" spans="2:15" s="7" customFormat="1" ht="39.950000000000003" customHeight="1" x14ac:dyDescent="0.3">
      <c r="B24" s="292" t="s">
        <v>9</v>
      </c>
      <c r="C24" s="293"/>
      <c r="D24" s="293"/>
      <c r="E24" s="294"/>
      <c r="F24" s="297"/>
      <c r="G24" s="298"/>
      <c r="H24" s="297"/>
      <c r="I24" s="298"/>
      <c r="J24" s="297"/>
      <c r="K24" s="298"/>
      <c r="L24" s="299"/>
      <c r="M24" s="300"/>
      <c r="N24" s="299"/>
      <c r="O24" s="300"/>
    </row>
    <row r="25" spans="2:15" s="7" customFormat="1" ht="39.950000000000003" customHeight="1" x14ac:dyDescent="0.3">
      <c r="B25" s="292" t="s">
        <v>10</v>
      </c>
      <c r="C25" s="293"/>
      <c r="D25" s="293"/>
      <c r="E25" s="294"/>
      <c r="F25" s="295"/>
      <c r="G25" s="296"/>
      <c r="H25" s="295"/>
      <c r="I25" s="296"/>
      <c r="J25" s="295"/>
      <c r="K25" s="296"/>
      <c r="L25" s="290"/>
      <c r="M25" s="291"/>
      <c r="N25" s="290"/>
      <c r="O25" s="291"/>
    </row>
    <row r="26" spans="2:15" s="7" customFormat="1" ht="39.950000000000003" customHeight="1" x14ac:dyDescent="0.3">
      <c r="B26" s="292" t="s">
        <v>11</v>
      </c>
      <c r="C26" s="293"/>
      <c r="D26" s="293"/>
      <c r="E26" s="294"/>
      <c r="F26" s="295"/>
      <c r="G26" s="296"/>
      <c r="H26" s="295"/>
      <c r="I26" s="296"/>
      <c r="J26" s="295"/>
      <c r="K26" s="296"/>
      <c r="L26" s="290"/>
      <c r="M26" s="291"/>
      <c r="N26" s="290"/>
      <c r="O26" s="291"/>
    </row>
    <row r="27" spans="2:15" s="7" customFormat="1" ht="39.950000000000003" customHeight="1" x14ac:dyDescent="0.3">
      <c r="B27" s="292" t="s">
        <v>12</v>
      </c>
      <c r="C27" s="293"/>
      <c r="D27" s="293"/>
      <c r="E27" s="294"/>
      <c r="F27" s="295"/>
      <c r="G27" s="296"/>
      <c r="H27" s="295"/>
      <c r="I27" s="296"/>
      <c r="J27" s="295"/>
      <c r="K27" s="296"/>
      <c r="L27" s="295"/>
      <c r="M27" s="296"/>
      <c r="N27" s="295"/>
      <c r="O27" s="296"/>
    </row>
    <row r="28" spans="2:15" s="7" customFormat="1" ht="39.950000000000003" customHeight="1" x14ac:dyDescent="0.3">
      <c r="B28" s="292" t="s">
        <v>13</v>
      </c>
      <c r="C28" s="293"/>
      <c r="D28" s="293"/>
      <c r="E28" s="294"/>
      <c r="F28" s="295"/>
      <c r="G28" s="296"/>
      <c r="H28" s="295"/>
      <c r="I28" s="296"/>
      <c r="J28" s="295"/>
      <c r="K28" s="296"/>
      <c r="L28" s="295"/>
      <c r="M28" s="296"/>
      <c r="N28" s="295"/>
      <c r="O28" s="296"/>
    </row>
    <row r="29" spans="2:15" s="7" customFormat="1" ht="39.950000000000003" customHeight="1" x14ac:dyDescent="0.3">
      <c r="B29" s="292" t="s">
        <v>14</v>
      </c>
      <c r="C29" s="293"/>
      <c r="D29" s="293"/>
      <c r="E29" s="294"/>
      <c r="F29" s="305">
        <f>IF((F27-F28)&lt;0,"ERROR",IF(F27=0,0,(F27-F28)))</f>
        <v>0</v>
      </c>
      <c r="G29" s="306"/>
      <c r="H29" s="305">
        <f>IF((H27-H28)&lt;0,"ERROR",IF(H27=0,0,(H27-H28)))</f>
        <v>0</v>
      </c>
      <c r="I29" s="306"/>
      <c r="J29" s="305">
        <f>IF((J27-J28)&lt;0,"ERROR",IF(J27=0,0,(J27-J28)))</f>
        <v>0</v>
      </c>
      <c r="K29" s="306"/>
      <c r="L29" s="305">
        <f>IF((L27-L28)&lt;0,"ERROR",IF(L27=0,0,(L27-L28)))</f>
        <v>0</v>
      </c>
      <c r="M29" s="306"/>
      <c r="N29" s="305">
        <f>IF((N27-N28)&lt;0,"ERROR",IF(N27=0,0,(N27-N28)))</f>
        <v>0</v>
      </c>
      <c r="O29" s="306"/>
    </row>
    <row r="30" spans="2:15" s="7" customFormat="1" ht="39.950000000000003" customHeight="1" x14ac:dyDescent="0.3">
      <c r="B30" s="292" t="s">
        <v>46</v>
      </c>
      <c r="C30" s="293"/>
      <c r="D30" s="293"/>
      <c r="E30" s="294"/>
      <c r="F30" s="307"/>
      <c r="G30" s="308"/>
      <c r="H30" s="307"/>
      <c r="I30" s="308"/>
      <c r="J30" s="307"/>
      <c r="K30" s="308"/>
      <c r="L30" s="307"/>
      <c r="M30" s="308"/>
      <c r="N30" s="307"/>
      <c r="O30" s="308"/>
    </row>
    <row r="31" spans="2:15" s="7" customFormat="1" ht="39.950000000000003" customHeight="1" x14ac:dyDescent="0.3">
      <c r="B31" s="292" t="s">
        <v>47</v>
      </c>
      <c r="C31" s="293"/>
      <c r="D31" s="293"/>
      <c r="E31" s="294"/>
      <c r="F31" s="301">
        <f>IFERROR(F29/F30,0)</f>
        <v>0</v>
      </c>
      <c r="G31" s="302"/>
      <c r="H31" s="301">
        <f>IFERROR(H29/H30,0)</f>
        <v>0</v>
      </c>
      <c r="I31" s="302"/>
      <c r="J31" s="301">
        <f>IFERROR(J29/J30,0)</f>
        <v>0</v>
      </c>
      <c r="K31" s="302"/>
      <c r="L31" s="301">
        <f>IFERROR(L29/L30,0)</f>
        <v>0</v>
      </c>
      <c r="M31" s="302"/>
      <c r="N31" s="301">
        <f>IFERROR(N29/N30,0)</f>
        <v>0</v>
      </c>
      <c r="O31" s="302"/>
    </row>
    <row r="32" spans="2:15" s="7" customFormat="1" ht="39.950000000000003" customHeight="1" x14ac:dyDescent="0.3">
      <c r="B32" s="292" t="s">
        <v>15</v>
      </c>
      <c r="C32" s="293"/>
      <c r="D32" s="293"/>
      <c r="E32" s="294"/>
      <c r="F32" s="22"/>
      <c r="G32" s="22"/>
      <c r="H32" s="128"/>
      <c r="I32" s="128"/>
      <c r="J32" s="128"/>
      <c r="K32" s="128"/>
      <c r="L32" s="128"/>
      <c r="M32" s="128"/>
      <c r="N32" s="128"/>
      <c r="O32" s="128"/>
    </row>
    <row r="33" spans="2:15" s="7" customFormat="1" ht="39.950000000000003" customHeight="1" x14ac:dyDescent="0.3">
      <c r="B33" s="292" t="s">
        <v>16</v>
      </c>
      <c r="C33" s="293"/>
      <c r="D33" s="293"/>
      <c r="E33" s="294"/>
      <c r="F33" s="146"/>
      <c r="G33" s="146"/>
      <c r="H33" s="146"/>
      <c r="I33" s="146"/>
      <c r="J33" s="146"/>
      <c r="K33" s="146"/>
      <c r="L33" s="146"/>
      <c r="M33" s="146"/>
      <c r="N33" s="146"/>
      <c r="O33" s="146"/>
    </row>
    <row r="34" spans="2:15" s="7" customFormat="1" ht="39.950000000000003" customHeight="1" x14ac:dyDescent="0.3">
      <c r="B34" s="292" t="s">
        <v>17</v>
      </c>
      <c r="C34" s="293"/>
      <c r="D34" s="293"/>
      <c r="E34" s="294"/>
      <c r="F34" s="146"/>
      <c r="G34" s="146"/>
      <c r="H34" s="146"/>
      <c r="I34" s="146"/>
      <c r="J34" s="146"/>
      <c r="K34" s="146"/>
      <c r="L34" s="146"/>
      <c r="M34" s="146"/>
      <c r="N34" s="146"/>
      <c r="O34" s="146"/>
    </row>
    <row r="35" spans="2:15" s="7" customFormat="1" ht="39.950000000000003" customHeight="1" x14ac:dyDescent="0.3">
      <c r="B35" s="292" t="s">
        <v>18</v>
      </c>
      <c r="C35" s="293"/>
      <c r="D35" s="293"/>
      <c r="E35" s="294"/>
      <c r="F35" s="32">
        <f t="shared" ref="F35:O35" si="0">IF((F33-F34)&lt;0,"ERROR",IF(F33=0,0,(F33-F34)))</f>
        <v>0</v>
      </c>
      <c r="G35" s="32">
        <f t="shared" si="0"/>
        <v>0</v>
      </c>
      <c r="H35" s="32">
        <f t="shared" si="0"/>
        <v>0</v>
      </c>
      <c r="I35" s="32">
        <f t="shared" si="0"/>
        <v>0</v>
      </c>
      <c r="J35" s="32">
        <f t="shared" si="0"/>
        <v>0</v>
      </c>
      <c r="K35" s="32">
        <f t="shared" si="0"/>
        <v>0</v>
      </c>
      <c r="L35" s="32">
        <f t="shared" si="0"/>
        <v>0</v>
      </c>
      <c r="M35" s="32">
        <f t="shared" si="0"/>
        <v>0</v>
      </c>
      <c r="N35" s="32">
        <f t="shared" si="0"/>
        <v>0</v>
      </c>
      <c r="O35" s="32">
        <f t="shared" si="0"/>
        <v>0</v>
      </c>
    </row>
    <row r="36" spans="2:15" s="7" customFormat="1" ht="39.950000000000003" customHeight="1" x14ac:dyDescent="0.3">
      <c r="B36" s="292" t="s">
        <v>19</v>
      </c>
      <c r="C36" s="293"/>
      <c r="D36" s="293"/>
      <c r="E36" s="294"/>
      <c r="F36" s="146"/>
      <c r="G36" s="146"/>
      <c r="H36" s="146"/>
      <c r="I36" s="146"/>
      <c r="J36" s="146"/>
      <c r="K36" s="146"/>
      <c r="L36" s="146"/>
      <c r="M36" s="146"/>
      <c r="N36" s="146"/>
      <c r="O36" s="146"/>
    </row>
    <row r="37" spans="2:15" s="7" customFormat="1" ht="39.950000000000003" customHeight="1" x14ac:dyDescent="0.3">
      <c r="B37" s="174" t="s">
        <v>20</v>
      </c>
      <c r="C37" s="175"/>
      <c r="D37" s="175"/>
      <c r="E37" s="176"/>
      <c r="F37" s="32">
        <f t="shared" ref="F37:O37" si="1">IF((F34-F36)&lt;0,"ERROR",IF(F34=0,0,(F34-F36)))</f>
        <v>0</v>
      </c>
      <c r="G37" s="32">
        <f t="shared" si="1"/>
        <v>0</v>
      </c>
      <c r="H37" s="32">
        <f t="shared" si="1"/>
        <v>0</v>
      </c>
      <c r="I37" s="32">
        <f t="shared" si="1"/>
        <v>0</v>
      </c>
      <c r="J37" s="32">
        <f t="shared" si="1"/>
        <v>0</v>
      </c>
      <c r="K37" s="32">
        <f t="shared" si="1"/>
        <v>0</v>
      </c>
      <c r="L37" s="32">
        <f t="shared" si="1"/>
        <v>0</v>
      </c>
      <c r="M37" s="32">
        <f t="shared" si="1"/>
        <v>0</v>
      </c>
      <c r="N37" s="32">
        <f t="shared" si="1"/>
        <v>0</v>
      </c>
      <c r="O37" s="32">
        <f t="shared" si="1"/>
        <v>0</v>
      </c>
    </row>
    <row r="38" spans="2:15" s="7" customFormat="1" ht="39.950000000000003" customHeight="1" x14ac:dyDescent="0.3">
      <c r="B38" s="292" t="s">
        <v>85</v>
      </c>
      <c r="C38" s="293"/>
      <c r="D38" s="293"/>
      <c r="E38" s="294"/>
      <c r="F38" s="136">
        <f t="shared" ref="F38:O38" si="2">IFERROR(F35/F37*100,0)</f>
        <v>0</v>
      </c>
      <c r="G38" s="136">
        <f t="shared" si="2"/>
        <v>0</v>
      </c>
      <c r="H38" s="136">
        <f t="shared" si="2"/>
        <v>0</v>
      </c>
      <c r="I38" s="136">
        <f t="shared" si="2"/>
        <v>0</v>
      </c>
      <c r="J38" s="136">
        <f t="shared" si="2"/>
        <v>0</v>
      </c>
      <c r="K38" s="136">
        <f t="shared" si="2"/>
        <v>0</v>
      </c>
      <c r="L38" s="136">
        <f t="shared" si="2"/>
        <v>0</v>
      </c>
      <c r="M38" s="136">
        <f t="shared" si="2"/>
        <v>0</v>
      </c>
      <c r="N38" s="136">
        <f t="shared" si="2"/>
        <v>0</v>
      </c>
      <c r="O38" s="136">
        <f t="shared" si="2"/>
        <v>0</v>
      </c>
    </row>
    <row r="39" spans="2:15" s="7" customFormat="1" ht="39.950000000000003" customHeight="1" x14ac:dyDescent="0.3">
      <c r="B39" s="292" t="s">
        <v>84</v>
      </c>
      <c r="C39" s="293"/>
      <c r="D39" s="293"/>
      <c r="E39" s="294"/>
      <c r="F39" s="303">
        <f>IFERROR((F38+G38)/2,0)</f>
        <v>0</v>
      </c>
      <c r="G39" s="304"/>
      <c r="H39" s="303">
        <f>IFERROR((H38+I38)/2,0)</f>
        <v>0</v>
      </c>
      <c r="I39" s="304"/>
      <c r="J39" s="303">
        <f>IFERROR((J38+K38)/2,0)</f>
        <v>0</v>
      </c>
      <c r="K39" s="304"/>
      <c r="L39" s="303">
        <f>IFERROR((L38+M38)/2,0)</f>
        <v>0</v>
      </c>
      <c r="M39" s="304"/>
      <c r="N39" s="303">
        <f t="shared" ref="N39" si="3">+IF(IFERROR((N38+O38)/2,0)=0,L39,IFERROR((N38+O38)/2,0))</f>
        <v>0</v>
      </c>
      <c r="O39" s="304"/>
    </row>
    <row r="40" spans="2:15" s="7" customFormat="1" ht="39.950000000000003" customHeight="1" x14ac:dyDescent="0.3">
      <c r="B40" s="309" t="s">
        <v>48</v>
      </c>
      <c r="C40" s="310"/>
      <c r="D40" s="310"/>
      <c r="E40" s="311"/>
      <c r="F40" s="301">
        <f>IFERROR(F31*100/(100+F39),0)</f>
        <v>0</v>
      </c>
      <c r="G40" s="302"/>
      <c r="H40" s="301">
        <f>IFERROR(H31*100/(100+H39),0)</f>
        <v>0</v>
      </c>
      <c r="I40" s="302"/>
      <c r="J40" s="301">
        <f>IFERROR(J31*100/(100+J39),0)</f>
        <v>0</v>
      </c>
      <c r="K40" s="302"/>
      <c r="L40" s="301">
        <f>IFERROR(L31*100/(100+L39),0)</f>
        <v>0</v>
      </c>
      <c r="M40" s="302"/>
      <c r="N40" s="301">
        <f t="shared" ref="N40" si="4">IF(IFERROR(N31*100/(100+N39),0)=0,L40,IFERROR(N31*100/(100+N39),0))</f>
        <v>0</v>
      </c>
      <c r="O40" s="302"/>
    </row>
    <row r="41" spans="2:15" x14ac:dyDescent="0.25">
      <c r="B41" s="147"/>
      <c r="C41" s="147"/>
      <c r="D41" s="147"/>
      <c r="E41" s="147"/>
      <c r="F41" s="148"/>
      <c r="G41" s="148"/>
      <c r="H41" s="148"/>
      <c r="I41" s="148"/>
      <c r="J41" s="148"/>
      <c r="K41" s="148"/>
      <c r="L41" s="149"/>
      <c r="M41" s="149"/>
      <c r="N41" s="150"/>
      <c r="O41" s="150"/>
    </row>
    <row r="42" spans="2:15" x14ac:dyDescent="0.25">
      <c r="B42" s="147"/>
      <c r="C42" s="147"/>
      <c r="D42" s="147"/>
      <c r="E42" s="147"/>
      <c r="F42" s="148"/>
      <c r="G42" s="148"/>
      <c r="H42" s="148"/>
      <c r="I42" s="148"/>
      <c r="J42" s="148"/>
      <c r="K42" s="148"/>
      <c r="L42" s="149"/>
      <c r="M42" s="149"/>
      <c r="N42" s="150"/>
      <c r="O42" s="150"/>
    </row>
    <row r="43" spans="2:15" x14ac:dyDescent="0.25">
      <c r="B43" s="147"/>
      <c r="C43" s="147"/>
      <c r="D43" s="147"/>
      <c r="E43" s="147"/>
      <c r="F43" s="148"/>
      <c r="G43" s="148"/>
      <c r="H43" s="148"/>
      <c r="I43" s="148"/>
      <c r="J43" s="148"/>
      <c r="K43" s="148"/>
      <c r="L43" s="149"/>
      <c r="M43" s="149"/>
      <c r="N43" s="150"/>
      <c r="O43" s="150"/>
    </row>
    <row r="44" spans="2:15" x14ac:dyDescent="0.25">
      <c r="B44" s="147"/>
      <c r="C44" s="147"/>
      <c r="D44" s="147"/>
      <c r="E44" s="147"/>
      <c r="F44" s="148"/>
      <c r="G44" s="148"/>
      <c r="H44" s="148"/>
      <c r="I44" s="148"/>
      <c r="J44" s="148"/>
      <c r="K44" s="148"/>
      <c r="L44" s="149"/>
      <c r="M44" s="149"/>
      <c r="N44" s="150"/>
      <c r="O44" s="150"/>
    </row>
    <row r="45" spans="2:15" x14ac:dyDescent="0.25">
      <c r="B45" s="147"/>
      <c r="C45" s="147"/>
      <c r="D45" s="147"/>
      <c r="E45" s="147"/>
      <c r="F45" s="148"/>
      <c r="G45" s="148"/>
      <c r="H45" s="148"/>
      <c r="I45" s="148"/>
      <c r="J45" s="148"/>
      <c r="K45" s="148"/>
      <c r="L45" s="149"/>
      <c r="M45" s="149"/>
      <c r="N45" s="150"/>
      <c r="O45" s="150"/>
    </row>
    <row r="46" spans="2:15" x14ac:dyDescent="0.25">
      <c r="B46" s="147"/>
      <c r="C46" s="147"/>
      <c r="D46" s="147"/>
      <c r="E46" s="147"/>
      <c r="F46" s="148"/>
      <c r="G46" s="148"/>
      <c r="H46" s="148"/>
      <c r="I46" s="148"/>
      <c r="J46" s="148"/>
      <c r="K46" s="148"/>
      <c r="L46" s="149"/>
      <c r="M46" s="149"/>
      <c r="N46" s="150"/>
      <c r="O46" s="150"/>
    </row>
    <row r="47" spans="2:15" x14ac:dyDescent="0.25">
      <c r="B47" s="147"/>
      <c r="C47" s="147"/>
      <c r="D47" s="147"/>
      <c r="E47" s="147"/>
      <c r="F47" s="148"/>
      <c r="G47" s="148"/>
      <c r="H47" s="148"/>
      <c r="I47" s="148"/>
      <c r="J47" s="148"/>
      <c r="K47" s="148"/>
      <c r="L47" s="149"/>
      <c r="M47" s="149"/>
      <c r="N47" s="150"/>
      <c r="O47" s="150"/>
    </row>
    <row r="48" spans="2:15" x14ac:dyDescent="0.25">
      <c r="B48" s="147"/>
      <c r="C48" s="147"/>
      <c r="D48" s="147"/>
      <c r="E48" s="147"/>
      <c r="F48" s="148"/>
      <c r="G48" s="148"/>
      <c r="H48" s="148"/>
      <c r="I48" s="148"/>
      <c r="J48" s="148"/>
      <c r="K48" s="148"/>
      <c r="L48" s="149"/>
      <c r="M48" s="149"/>
      <c r="N48" s="150"/>
      <c r="O48" s="150"/>
    </row>
    <row r="49" spans="2:15" x14ac:dyDescent="0.25">
      <c r="B49" s="147"/>
      <c r="C49" s="147"/>
      <c r="D49" s="147"/>
      <c r="E49" s="147"/>
      <c r="F49" s="148"/>
      <c r="G49" s="148"/>
      <c r="H49" s="148"/>
      <c r="I49" s="148"/>
      <c r="J49" s="148"/>
      <c r="K49" s="148"/>
      <c r="L49" s="149"/>
      <c r="M49" s="149"/>
      <c r="N49" s="150"/>
      <c r="O49" s="150"/>
    </row>
    <row r="50" spans="2:15" ht="30" customHeight="1" x14ac:dyDescent="0.25">
      <c r="B50" s="147"/>
      <c r="C50" s="147"/>
      <c r="D50" s="147"/>
      <c r="E50" s="151"/>
      <c r="F50" s="152"/>
      <c r="G50" s="148"/>
      <c r="H50" s="148"/>
      <c r="I50" s="148"/>
      <c r="J50" s="148"/>
      <c r="K50" s="148"/>
      <c r="L50" s="149"/>
      <c r="M50" s="149"/>
      <c r="N50" s="150"/>
      <c r="O50" s="150"/>
    </row>
    <row r="51" spans="2:15" x14ac:dyDescent="0.25">
      <c r="B51" s="147"/>
      <c r="C51" s="147"/>
      <c r="D51" s="147"/>
      <c r="E51" s="147"/>
      <c r="F51" s="148"/>
      <c r="G51" s="148"/>
      <c r="H51" s="148"/>
      <c r="I51" s="148"/>
      <c r="J51" s="148"/>
      <c r="K51" s="148"/>
      <c r="L51" s="149"/>
      <c r="M51" s="149"/>
      <c r="N51" s="150"/>
      <c r="O51" s="150"/>
    </row>
    <row r="52" spans="2:15" x14ac:dyDescent="0.25">
      <c r="B52" s="147"/>
      <c r="C52" s="147"/>
      <c r="D52" s="147"/>
      <c r="E52" s="147"/>
      <c r="F52" s="148"/>
      <c r="G52" s="148"/>
      <c r="H52" s="148"/>
      <c r="I52" s="148"/>
      <c r="J52" s="148"/>
      <c r="K52" s="148"/>
      <c r="L52" s="149"/>
      <c r="M52" s="149"/>
      <c r="N52" s="150"/>
      <c r="O52" s="150"/>
    </row>
    <row r="53" spans="2:15" x14ac:dyDescent="0.25">
      <c r="B53" s="153"/>
      <c r="C53" s="147"/>
      <c r="D53" s="147"/>
      <c r="E53" s="147"/>
      <c r="F53" s="148"/>
      <c r="G53" s="148"/>
      <c r="H53" s="148"/>
      <c r="I53" s="148"/>
      <c r="J53" s="148"/>
      <c r="K53" s="148"/>
      <c r="L53" s="149"/>
      <c r="M53" s="149"/>
      <c r="N53" s="150"/>
      <c r="O53" s="150"/>
    </row>
    <row r="54" spans="2:15" x14ac:dyDescent="0.25">
      <c r="B54" s="147"/>
      <c r="C54" s="147"/>
      <c r="D54" s="147"/>
      <c r="E54" s="147"/>
      <c r="F54" s="148"/>
      <c r="G54" s="148"/>
      <c r="H54" s="148"/>
      <c r="I54" s="148"/>
      <c r="J54" s="148"/>
      <c r="K54" s="148"/>
      <c r="L54" s="149"/>
      <c r="M54" s="149"/>
      <c r="N54" s="150"/>
      <c r="O54" s="150"/>
    </row>
    <row r="55" spans="2:15" x14ac:dyDescent="0.25">
      <c r="B55" s="147"/>
      <c r="C55" s="147"/>
      <c r="D55" s="147"/>
      <c r="E55" s="147"/>
      <c r="F55" s="148"/>
      <c r="G55" s="148"/>
      <c r="H55" s="148"/>
      <c r="I55" s="148"/>
      <c r="J55" s="148"/>
      <c r="K55" s="148"/>
      <c r="L55" s="149"/>
      <c r="M55" s="149"/>
      <c r="N55" s="150"/>
      <c r="O55" s="150"/>
    </row>
    <row r="56" spans="2:15" x14ac:dyDescent="0.25">
      <c r="B56" s="147"/>
      <c r="C56" s="147"/>
      <c r="D56" s="147"/>
      <c r="E56" s="147"/>
      <c r="F56" s="148"/>
      <c r="G56" s="148"/>
      <c r="H56" s="148"/>
      <c r="I56" s="148"/>
      <c r="J56" s="148"/>
      <c r="K56" s="148"/>
      <c r="L56" s="149"/>
      <c r="M56" s="149"/>
      <c r="N56" s="150"/>
      <c r="O56" s="150"/>
    </row>
    <row r="57" spans="2:15" x14ac:dyDescent="0.25">
      <c r="B57" s="147"/>
      <c r="C57" s="147"/>
      <c r="D57" s="147"/>
      <c r="E57" s="147"/>
      <c r="F57" s="148"/>
      <c r="G57" s="148"/>
      <c r="H57" s="148"/>
      <c r="I57" s="148"/>
      <c r="J57" s="148"/>
      <c r="K57" s="148"/>
      <c r="L57" s="149"/>
      <c r="M57" s="149"/>
      <c r="N57" s="150"/>
      <c r="O57" s="150"/>
    </row>
    <row r="58" spans="2:15" x14ac:dyDescent="0.25">
      <c r="B58" s="147"/>
      <c r="C58" s="147"/>
      <c r="D58" s="147"/>
      <c r="E58" s="147"/>
      <c r="F58" s="148"/>
      <c r="G58" s="148"/>
      <c r="H58" s="148"/>
      <c r="I58" s="148"/>
      <c r="J58" s="148"/>
      <c r="K58" s="148"/>
      <c r="L58" s="149"/>
      <c r="M58" s="149"/>
      <c r="N58" s="150"/>
      <c r="O58" s="150"/>
    </row>
    <row r="59" spans="2:15" x14ac:dyDescent="0.25">
      <c r="B59" s="147"/>
      <c r="C59" s="147"/>
      <c r="D59" s="147"/>
      <c r="E59" s="147"/>
      <c r="F59" s="148"/>
      <c r="G59" s="148"/>
      <c r="H59" s="148"/>
      <c r="I59" s="148"/>
      <c r="J59" s="148"/>
      <c r="K59" s="148"/>
      <c r="L59" s="149"/>
      <c r="M59" s="149"/>
      <c r="N59" s="150"/>
      <c r="O59" s="150"/>
    </row>
    <row r="60" spans="2:15" x14ac:dyDescent="0.25">
      <c r="B60" s="147"/>
      <c r="C60" s="147"/>
      <c r="D60" s="147"/>
      <c r="E60" s="147"/>
      <c r="F60" s="148"/>
      <c r="G60" s="148"/>
      <c r="H60" s="148"/>
      <c r="I60" s="148"/>
      <c r="J60" s="148"/>
      <c r="K60" s="148"/>
      <c r="L60" s="149"/>
      <c r="M60" s="149"/>
      <c r="N60" s="150"/>
      <c r="O60" s="150"/>
    </row>
    <row r="61" spans="2:15" x14ac:dyDescent="0.25">
      <c r="B61" s="147"/>
      <c r="C61" s="147"/>
      <c r="D61" s="147"/>
      <c r="E61" s="147"/>
      <c r="F61" s="148"/>
      <c r="G61" s="148"/>
      <c r="H61" s="148"/>
      <c r="I61" s="148"/>
      <c r="J61" s="148"/>
      <c r="K61" s="148"/>
      <c r="L61" s="149"/>
      <c r="M61" s="149"/>
      <c r="N61" s="150"/>
      <c r="O61" s="150"/>
    </row>
    <row r="62" spans="2:15" x14ac:dyDescent="0.25">
      <c r="B62" s="147"/>
      <c r="C62" s="147"/>
      <c r="D62" s="147"/>
      <c r="E62" s="147"/>
      <c r="F62" s="148"/>
      <c r="G62" s="148"/>
      <c r="H62" s="148"/>
      <c r="I62" s="148"/>
      <c r="J62" s="148"/>
      <c r="K62" s="148"/>
      <c r="L62" s="149"/>
      <c r="M62" s="149"/>
      <c r="N62" s="150"/>
      <c r="O62" s="150"/>
    </row>
    <row r="63" spans="2:15" x14ac:dyDescent="0.25">
      <c r="B63" s="147"/>
      <c r="C63" s="147"/>
      <c r="D63" s="147"/>
      <c r="E63" s="147"/>
      <c r="F63" s="148"/>
      <c r="G63" s="148"/>
      <c r="H63" s="148"/>
      <c r="I63" s="148"/>
      <c r="J63" s="148"/>
      <c r="K63" s="148"/>
      <c r="L63" s="149"/>
      <c r="M63" s="149"/>
      <c r="N63" s="150"/>
      <c r="O63" s="150"/>
    </row>
    <row r="64" spans="2:15" x14ac:dyDescent="0.25">
      <c r="B64" s="147"/>
      <c r="C64" s="147"/>
      <c r="D64" s="147"/>
      <c r="E64" s="147"/>
      <c r="F64" s="148"/>
      <c r="G64" s="148"/>
      <c r="H64" s="148"/>
      <c r="I64" s="148"/>
      <c r="J64" s="148"/>
      <c r="K64" s="148"/>
      <c r="L64" s="149"/>
      <c r="M64" s="149"/>
      <c r="N64" s="150"/>
      <c r="O64" s="150"/>
    </row>
    <row r="65" spans="2:15" x14ac:dyDescent="0.25">
      <c r="B65" s="147"/>
      <c r="C65" s="147"/>
      <c r="D65" s="147"/>
      <c r="E65" s="147"/>
      <c r="F65" s="148"/>
      <c r="G65" s="148"/>
      <c r="H65" s="148"/>
      <c r="I65" s="148"/>
      <c r="J65" s="148"/>
      <c r="K65" s="148"/>
      <c r="L65" s="149"/>
      <c r="M65" s="149"/>
      <c r="N65" s="150"/>
      <c r="O65" s="150"/>
    </row>
    <row r="66" spans="2:15" x14ac:dyDescent="0.25">
      <c r="B66" s="108"/>
      <c r="C66" s="108"/>
      <c r="D66" s="154"/>
      <c r="E66" s="154"/>
      <c r="F66" s="154"/>
      <c r="G66" s="154"/>
      <c r="H66" s="154"/>
      <c r="I66" s="154"/>
      <c r="J66" s="154"/>
      <c r="K66" s="154"/>
      <c r="L66" s="155"/>
      <c r="M66" s="155"/>
      <c r="N66" s="108"/>
      <c r="O66" s="108"/>
    </row>
    <row r="67" spans="2:15" x14ac:dyDescent="0.25">
      <c r="B67" s="108"/>
      <c r="C67" s="108"/>
      <c r="D67" s="154"/>
      <c r="E67" s="154"/>
      <c r="F67" s="154"/>
      <c r="G67" s="154"/>
      <c r="H67" s="154"/>
      <c r="I67" s="154"/>
      <c r="J67" s="154"/>
      <c r="K67" s="154"/>
      <c r="L67" s="155"/>
      <c r="M67" s="155"/>
      <c r="N67" s="108"/>
      <c r="O67" s="108"/>
    </row>
    <row r="68" spans="2:15" x14ac:dyDescent="0.25">
      <c r="B68" s="108"/>
      <c r="C68" s="108"/>
      <c r="D68" s="154"/>
      <c r="E68" s="154"/>
      <c r="F68" s="154"/>
      <c r="G68" s="154"/>
      <c r="H68" s="154"/>
      <c r="I68" s="154"/>
      <c r="J68" s="154"/>
      <c r="K68" s="154"/>
      <c r="L68" s="155"/>
      <c r="M68" s="155"/>
      <c r="N68" s="108"/>
      <c r="O68" s="108"/>
    </row>
    <row r="69" spans="2:15" x14ac:dyDescent="0.25">
      <c r="B69" s="108"/>
      <c r="C69" s="108"/>
      <c r="D69" s="154"/>
      <c r="E69" s="154"/>
      <c r="F69" s="154"/>
      <c r="G69" s="154"/>
      <c r="H69" s="154"/>
      <c r="I69" s="154"/>
      <c r="J69" s="154"/>
      <c r="K69" s="154"/>
      <c r="L69" s="155"/>
      <c r="M69" s="155"/>
      <c r="N69" s="108"/>
      <c r="O69" s="108"/>
    </row>
    <row r="70" spans="2:15" x14ac:dyDescent="0.25">
      <c r="B70" s="108"/>
      <c r="C70" s="108"/>
      <c r="D70" s="154"/>
      <c r="E70" s="154"/>
      <c r="F70" s="154"/>
      <c r="G70" s="154"/>
      <c r="H70" s="154"/>
      <c r="I70" s="154"/>
      <c r="J70" s="154"/>
      <c r="K70" s="154"/>
      <c r="L70" s="155"/>
      <c r="M70" s="155"/>
      <c r="N70" s="108"/>
      <c r="O70" s="108"/>
    </row>
    <row r="71" spans="2:15" x14ac:dyDescent="0.25">
      <c r="B71" s="108"/>
      <c r="C71" s="108"/>
      <c r="D71" s="154"/>
      <c r="E71" s="154"/>
      <c r="F71" s="154"/>
      <c r="G71" s="154"/>
      <c r="H71" s="154"/>
      <c r="I71" s="154"/>
      <c r="J71" s="154"/>
      <c r="K71" s="154"/>
      <c r="L71" s="155"/>
      <c r="M71" s="155"/>
      <c r="N71" s="108"/>
      <c r="O71" s="108"/>
    </row>
    <row r="72" spans="2:15" x14ac:dyDescent="0.25">
      <c r="B72" s="108"/>
      <c r="C72" s="108"/>
      <c r="D72" s="154"/>
      <c r="E72" s="154"/>
      <c r="F72" s="154"/>
      <c r="G72" s="154"/>
      <c r="H72" s="154"/>
      <c r="I72" s="154"/>
      <c r="J72" s="154"/>
      <c r="K72" s="154"/>
      <c r="L72" s="155"/>
      <c r="M72" s="155"/>
      <c r="N72" s="108"/>
      <c r="O72" s="108"/>
    </row>
    <row r="73" spans="2:15" x14ac:dyDescent="0.25">
      <c r="B73" s="108"/>
      <c r="C73" s="108"/>
      <c r="D73" s="154"/>
      <c r="E73" s="154"/>
      <c r="F73" s="154"/>
      <c r="G73" s="154"/>
      <c r="H73" s="154"/>
      <c r="I73" s="154"/>
      <c r="J73" s="154"/>
      <c r="K73" s="154"/>
      <c r="L73" s="155"/>
      <c r="M73" s="155"/>
      <c r="N73" s="108"/>
      <c r="O73" s="108"/>
    </row>
    <row r="74" spans="2:15" x14ac:dyDescent="0.25">
      <c r="B74" s="108"/>
      <c r="C74" s="108"/>
      <c r="D74" s="154"/>
      <c r="E74" s="154"/>
      <c r="F74" s="154"/>
      <c r="G74" s="154"/>
      <c r="H74" s="154"/>
      <c r="I74" s="154"/>
      <c r="J74" s="154"/>
      <c r="K74" s="154"/>
      <c r="L74" s="155"/>
      <c r="M74" s="155"/>
      <c r="N74" s="108"/>
      <c r="O74" s="108"/>
    </row>
    <row r="75" spans="2:15" x14ac:dyDescent="0.25">
      <c r="B75" s="108"/>
      <c r="C75" s="108"/>
      <c r="D75" s="154"/>
      <c r="E75" s="154"/>
      <c r="F75" s="154"/>
      <c r="G75" s="154"/>
      <c r="H75" s="154"/>
      <c r="I75" s="154"/>
      <c r="J75" s="154"/>
      <c r="K75" s="154"/>
      <c r="L75" s="155"/>
      <c r="M75" s="155"/>
      <c r="N75" s="108"/>
      <c r="O75" s="108"/>
    </row>
    <row r="76" spans="2:15" x14ac:dyDescent="0.25">
      <c r="B76" s="108"/>
      <c r="C76" s="108"/>
      <c r="D76" s="154"/>
      <c r="E76" s="154"/>
      <c r="F76" s="154"/>
      <c r="G76" s="154"/>
      <c r="H76" s="154"/>
      <c r="I76" s="154"/>
      <c r="J76" s="154"/>
      <c r="K76" s="154"/>
      <c r="L76" s="155"/>
      <c r="M76" s="155"/>
      <c r="N76" s="108"/>
      <c r="O76" s="108"/>
    </row>
    <row r="77" spans="2:15" x14ac:dyDescent="0.25">
      <c r="B77" s="108"/>
      <c r="C77" s="108"/>
      <c r="D77" s="154"/>
      <c r="E77" s="154"/>
      <c r="F77" s="154"/>
      <c r="G77" s="154"/>
      <c r="H77" s="154"/>
      <c r="I77" s="154"/>
      <c r="J77" s="154"/>
      <c r="K77" s="154"/>
      <c r="L77" s="155"/>
      <c r="M77" s="155"/>
      <c r="N77" s="108"/>
      <c r="O77" s="108"/>
    </row>
    <row r="78" spans="2:15" x14ac:dyDescent="0.25">
      <c r="B78" s="108"/>
      <c r="C78" s="108"/>
      <c r="D78" s="154"/>
      <c r="E78" s="154"/>
      <c r="F78" s="154"/>
      <c r="G78" s="154"/>
      <c r="H78" s="154"/>
      <c r="I78" s="154"/>
      <c r="J78" s="154"/>
      <c r="K78" s="154"/>
      <c r="L78" s="155"/>
      <c r="M78" s="155"/>
      <c r="N78" s="108"/>
      <c r="O78" s="108"/>
    </row>
    <row r="79" spans="2:15" x14ac:dyDescent="0.25">
      <c r="B79" s="108"/>
      <c r="C79" s="108"/>
      <c r="D79" s="154"/>
      <c r="E79" s="154"/>
      <c r="F79" s="154"/>
      <c r="G79" s="154"/>
      <c r="H79" s="154"/>
      <c r="I79" s="154"/>
      <c r="J79" s="154"/>
      <c r="K79" s="154"/>
      <c r="L79" s="155"/>
      <c r="M79" s="155"/>
      <c r="N79" s="108"/>
      <c r="O79" s="108"/>
    </row>
    <row r="80" spans="2:15" x14ac:dyDescent="0.25">
      <c r="B80" s="108"/>
      <c r="C80" s="108"/>
      <c r="D80" s="154"/>
      <c r="E80" s="154"/>
      <c r="F80" s="154"/>
      <c r="G80" s="154"/>
      <c r="H80" s="154"/>
      <c r="I80" s="154"/>
      <c r="J80" s="154"/>
      <c r="K80" s="154"/>
      <c r="L80" s="155"/>
      <c r="M80" s="155"/>
      <c r="N80" s="108"/>
      <c r="O80" s="108"/>
    </row>
    <row r="81" spans="2:15" x14ac:dyDescent="0.25">
      <c r="B81" s="108"/>
      <c r="C81" s="108"/>
      <c r="D81" s="154"/>
      <c r="E81" s="154"/>
      <c r="F81" s="154"/>
      <c r="G81" s="154"/>
      <c r="H81" s="154"/>
      <c r="I81" s="154"/>
      <c r="J81" s="154"/>
      <c r="K81" s="154"/>
      <c r="L81" s="155"/>
      <c r="M81" s="155"/>
      <c r="N81" s="108"/>
      <c r="O81" s="108"/>
    </row>
    <row r="82" spans="2:15" x14ac:dyDescent="0.25">
      <c r="B82" s="108"/>
      <c r="C82" s="108"/>
      <c r="D82" s="154"/>
      <c r="E82" s="154"/>
      <c r="F82" s="154"/>
      <c r="G82" s="154"/>
      <c r="H82" s="154"/>
      <c r="I82" s="154"/>
      <c r="J82" s="154"/>
      <c r="K82" s="154"/>
      <c r="L82" s="155"/>
      <c r="M82" s="155"/>
      <c r="N82" s="108"/>
      <c r="O82" s="108"/>
    </row>
    <row r="83" spans="2:15" x14ac:dyDescent="0.25">
      <c r="B83" s="108"/>
      <c r="C83" s="108"/>
      <c r="D83" s="154"/>
      <c r="E83" s="154"/>
      <c r="F83" s="154"/>
      <c r="G83" s="154"/>
      <c r="H83" s="154"/>
      <c r="I83" s="154"/>
      <c r="J83" s="154"/>
      <c r="K83" s="154"/>
      <c r="L83" s="155"/>
      <c r="M83" s="155"/>
      <c r="N83" s="108"/>
      <c r="O83" s="108"/>
    </row>
    <row r="84" spans="2:15" x14ac:dyDescent="0.25">
      <c r="B84" s="108"/>
      <c r="C84" s="108"/>
      <c r="D84" s="154"/>
      <c r="E84" s="154"/>
      <c r="F84" s="154"/>
      <c r="G84" s="154"/>
      <c r="H84" s="154"/>
      <c r="I84" s="154"/>
      <c r="J84" s="154"/>
      <c r="K84" s="154"/>
      <c r="L84" s="155"/>
      <c r="M84" s="155"/>
      <c r="N84" s="108"/>
      <c r="O84" s="108"/>
    </row>
    <row r="85" spans="2:15" x14ac:dyDescent="0.25">
      <c r="B85" s="108"/>
      <c r="C85" s="108"/>
      <c r="D85" s="154"/>
      <c r="E85" s="154"/>
      <c r="F85" s="154"/>
      <c r="G85" s="154"/>
      <c r="H85" s="154"/>
      <c r="I85" s="154"/>
      <c r="J85" s="154"/>
      <c r="K85" s="154"/>
      <c r="L85" s="155"/>
      <c r="M85" s="155"/>
      <c r="N85" s="108"/>
      <c r="O85" s="108"/>
    </row>
    <row r="86" spans="2:15" x14ac:dyDescent="0.25">
      <c r="B86" s="108"/>
      <c r="C86" s="108"/>
      <c r="D86" s="154"/>
      <c r="E86" s="154"/>
      <c r="F86" s="154"/>
      <c r="G86" s="154"/>
      <c r="H86" s="154"/>
      <c r="I86" s="154"/>
      <c r="J86" s="154"/>
      <c r="K86" s="154"/>
      <c r="L86" s="155"/>
      <c r="M86" s="155"/>
      <c r="N86" s="108"/>
      <c r="O86" s="108"/>
    </row>
    <row r="87" spans="2:15" x14ac:dyDescent="0.25">
      <c r="B87" s="108"/>
      <c r="C87" s="108"/>
      <c r="D87" s="154"/>
      <c r="E87" s="154"/>
      <c r="F87" s="154"/>
      <c r="G87" s="154"/>
      <c r="H87" s="154"/>
      <c r="I87" s="154"/>
      <c r="J87" s="154"/>
      <c r="K87" s="154"/>
      <c r="L87" s="155"/>
      <c r="M87" s="155"/>
      <c r="N87" s="108"/>
      <c r="O87" s="108"/>
    </row>
    <row r="88" spans="2:15" x14ac:dyDescent="0.25">
      <c r="B88" s="108"/>
      <c r="C88" s="108"/>
      <c r="D88" s="154"/>
      <c r="E88" s="154"/>
      <c r="F88" s="154"/>
      <c r="G88" s="154"/>
      <c r="H88" s="154"/>
      <c r="I88" s="154"/>
      <c r="J88" s="154"/>
      <c r="K88" s="154"/>
      <c r="L88" s="155"/>
      <c r="M88" s="155"/>
      <c r="N88" s="108"/>
      <c r="O88" s="108"/>
    </row>
    <row r="89" spans="2:15" x14ac:dyDescent="0.25">
      <c r="B89" s="108"/>
      <c r="C89" s="108"/>
      <c r="D89" s="154"/>
      <c r="E89" s="154"/>
      <c r="F89" s="154"/>
      <c r="G89" s="154"/>
      <c r="H89" s="154"/>
      <c r="I89" s="154"/>
      <c r="J89" s="154"/>
      <c r="K89" s="154"/>
      <c r="L89" s="155"/>
      <c r="M89" s="155"/>
      <c r="N89" s="108"/>
      <c r="O89" s="108"/>
    </row>
    <row r="90" spans="2:15" x14ac:dyDescent="0.25">
      <c r="B90" s="108"/>
      <c r="C90" s="108"/>
      <c r="D90" s="154"/>
      <c r="E90" s="154"/>
      <c r="F90" s="154"/>
      <c r="G90" s="154"/>
      <c r="H90" s="154"/>
      <c r="I90" s="154"/>
      <c r="J90" s="154"/>
      <c r="K90" s="154"/>
      <c r="L90" s="155"/>
      <c r="M90" s="155"/>
      <c r="N90" s="108"/>
      <c r="O90" s="108"/>
    </row>
    <row r="91" spans="2:15" x14ac:dyDescent="0.25">
      <c r="B91" s="108"/>
      <c r="C91" s="108"/>
      <c r="D91" s="154"/>
      <c r="E91" s="154"/>
      <c r="F91" s="154"/>
      <c r="G91" s="154"/>
      <c r="H91" s="154"/>
      <c r="I91" s="154"/>
      <c r="J91" s="154"/>
      <c r="K91" s="154"/>
      <c r="L91" s="155"/>
      <c r="M91" s="155"/>
      <c r="N91" s="108"/>
      <c r="O91" s="108"/>
    </row>
    <row r="92" spans="2:15" x14ac:dyDescent="0.25">
      <c r="B92" s="108"/>
      <c r="C92" s="108"/>
      <c r="D92" s="154"/>
      <c r="E92" s="154"/>
      <c r="F92" s="154"/>
      <c r="G92" s="154"/>
      <c r="H92" s="154"/>
      <c r="I92" s="154"/>
      <c r="J92" s="154"/>
      <c r="K92" s="154"/>
      <c r="L92" s="155"/>
      <c r="M92" s="155"/>
      <c r="N92" s="108"/>
      <c r="O92" s="108"/>
    </row>
    <row r="93" spans="2:15" x14ac:dyDescent="0.25">
      <c r="B93" s="108"/>
      <c r="C93" s="108"/>
      <c r="D93" s="154"/>
      <c r="E93" s="154"/>
      <c r="F93" s="154"/>
      <c r="G93" s="154"/>
      <c r="H93" s="154"/>
      <c r="I93" s="154"/>
      <c r="J93" s="154"/>
      <c r="K93" s="154"/>
      <c r="L93" s="155"/>
      <c r="M93" s="155"/>
      <c r="N93" s="108"/>
      <c r="O93" s="108"/>
    </row>
    <row r="94" spans="2:15" x14ac:dyDescent="0.25">
      <c r="B94" s="108"/>
      <c r="C94" s="108"/>
      <c r="D94" s="154"/>
      <c r="E94" s="154"/>
      <c r="F94" s="154"/>
      <c r="G94" s="154"/>
      <c r="H94" s="154"/>
      <c r="I94" s="154"/>
      <c r="J94" s="154"/>
      <c r="K94" s="154"/>
      <c r="L94" s="155"/>
      <c r="M94" s="155"/>
      <c r="N94" s="108"/>
      <c r="O94" s="108"/>
    </row>
    <row r="95" spans="2:15" x14ac:dyDescent="0.25">
      <c r="B95" s="108"/>
      <c r="C95" s="108"/>
      <c r="D95" s="154"/>
      <c r="E95" s="154"/>
      <c r="F95" s="154"/>
      <c r="G95" s="154"/>
      <c r="H95" s="154"/>
      <c r="I95" s="154"/>
      <c r="J95" s="154"/>
      <c r="K95" s="154"/>
      <c r="L95" s="155"/>
      <c r="M95" s="155"/>
      <c r="N95" s="108"/>
      <c r="O95" s="108"/>
    </row>
    <row r="96" spans="2:15" x14ac:dyDescent="0.25">
      <c r="B96" s="108"/>
      <c r="C96" s="108"/>
      <c r="D96" s="154"/>
      <c r="E96" s="154"/>
      <c r="F96" s="154"/>
      <c r="G96" s="154"/>
      <c r="H96" s="154"/>
      <c r="I96" s="154"/>
      <c r="J96" s="154"/>
      <c r="K96" s="154"/>
      <c r="L96" s="155"/>
      <c r="M96" s="155"/>
      <c r="N96" s="108"/>
      <c r="O96" s="108"/>
    </row>
    <row r="97" spans="2:15" x14ac:dyDescent="0.25">
      <c r="B97" s="108"/>
      <c r="C97" s="108"/>
      <c r="D97" s="154"/>
      <c r="E97" s="154"/>
      <c r="F97" s="154"/>
      <c r="G97" s="154"/>
      <c r="H97" s="154"/>
      <c r="I97" s="154"/>
      <c r="J97" s="154"/>
      <c r="K97" s="154"/>
      <c r="L97" s="155"/>
      <c r="M97" s="155"/>
      <c r="N97" s="108"/>
      <c r="O97" s="108"/>
    </row>
    <row r="98" spans="2:15" x14ac:dyDescent="0.25">
      <c r="B98" s="108"/>
      <c r="C98" s="108"/>
      <c r="D98" s="154"/>
      <c r="E98" s="154"/>
      <c r="F98" s="154"/>
      <c r="G98" s="154"/>
      <c r="H98" s="154"/>
      <c r="I98" s="154"/>
      <c r="J98" s="154"/>
      <c r="K98" s="154"/>
      <c r="L98" s="155"/>
      <c r="M98" s="155"/>
      <c r="N98" s="108"/>
      <c r="O98" s="108"/>
    </row>
    <row r="99" spans="2:15" x14ac:dyDescent="0.25">
      <c r="B99" s="46"/>
      <c r="C99" s="46"/>
      <c r="D99" s="151"/>
      <c r="E99" s="151"/>
      <c r="F99" s="151"/>
      <c r="G99" s="151"/>
      <c r="H99" s="151"/>
      <c r="I99" s="151"/>
      <c r="J99" s="151"/>
      <c r="K99" s="151"/>
      <c r="L99" s="156"/>
      <c r="M99" s="156"/>
      <c r="N99" s="46"/>
      <c r="O99" s="46"/>
    </row>
    <row r="100" spans="2:15" x14ac:dyDescent="0.25">
      <c r="B100" s="46"/>
      <c r="C100" s="46"/>
      <c r="D100" s="151"/>
      <c r="E100" s="151"/>
      <c r="F100" s="151"/>
      <c r="G100" s="151"/>
      <c r="H100" s="151"/>
      <c r="I100" s="151"/>
      <c r="J100" s="151"/>
      <c r="K100" s="151"/>
      <c r="L100" s="156"/>
      <c r="M100" s="156"/>
      <c r="N100" s="46"/>
      <c r="O100" s="46"/>
    </row>
    <row r="101" spans="2:15" x14ac:dyDescent="0.25">
      <c r="B101" s="46"/>
      <c r="C101" s="46"/>
      <c r="D101" s="151"/>
      <c r="E101" s="151"/>
      <c r="F101" s="151"/>
      <c r="G101" s="151"/>
      <c r="H101" s="151"/>
      <c r="I101" s="151"/>
      <c r="J101" s="151"/>
      <c r="K101" s="151"/>
      <c r="L101" s="156"/>
      <c r="M101" s="156"/>
      <c r="N101" s="46"/>
      <c r="O101" s="46"/>
    </row>
    <row r="102" spans="2:15" x14ac:dyDescent="0.25">
      <c r="B102" s="46"/>
      <c r="C102" s="46"/>
      <c r="D102" s="151"/>
      <c r="E102" s="151"/>
      <c r="F102" s="151"/>
      <c r="G102" s="151"/>
      <c r="H102" s="151"/>
      <c r="I102" s="151"/>
      <c r="J102" s="151"/>
      <c r="K102" s="151"/>
      <c r="L102" s="156"/>
      <c r="M102" s="156"/>
      <c r="N102" s="46"/>
      <c r="O102" s="46"/>
    </row>
  </sheetData>
  <mergeCells count="66">
    <mergeCell ref="B38:E38"/>
    <mergeCell ref="B39:E39"/>
    <mergeCell ref="B40:E40"/>
    <mergeCell ref="F40:G40"/>
    <mergeCell ref="H40:I40"/>
    <mergeCell ref="J40:K40"/>
    <mergeCell ref="J30:K30"/>
    <mergeCell ref="L30:M30"/>
    <mergeCell ref="N30:O30"/>
    <mergeCell ref="F26:G26"/>
    <mergeCell ref="H26:I26"/>
    <mergeCell ref="J26:K26"/>
    <mergeCell ref="L26:M26"/>
    <mergeCell ref="N26:O26"/>
    <mergeCell ref="F27:G27"/>
    <mergeCell ref="H27:I27"/>
    <mergeCell ref="J27:K27"/>
    <mergeCell ref="L27:M27"/>
    <mergeCell ref="N27:O27"/>
    <mergeCell ref="L40:M40"/>
    <mergeCell ref="N40:O40"/>
    <mergeCell ref="B34:E34"/>
    <mergeCell ref="B35:E35"/>
    <mergeCell ref="B36:E36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F31:G31"/>
    <mergeCell ref="H31:I31"/>
    <mergeCell ref="J31:K31"/>
    <mergeCell ref="F28:G28"/>
    <mergeCell ref="H28:I28"/>
    <mergeCell ref="J28:K28"/>
    <mergeCell ref="L28:M28"/>
    <mergeCell ref="N28:O28"/>
    <mergeCell ref="L31:M31"/>
    <mergeCell ref="N31:O31"/>
    <mergeCell ref="F39:G39"/>
    <mergeCell ref="H39:I39"/>
    <mergeCell ref="J39:K39"/>
    <mergeCell ref="L39:M39"/>
    <mergeCell ref="N39:O39"/>
    <mergeCell ref="F29:G29"/>
    <mergeCell ref="H29:I29"/>
    <mergeCell ref="J29:K29"/>
    <mergeCell ref="L29:M29"/>
    <mergeCell ref="N29:O29"/>
    <mergeCell ref="F30:G30"/>
    <mergeCell ref="H30:I30"/>
    <mergeCell ref="N25:O25"/>
    <mergeCell ref="B24:E24"/>
    <mergeCell ref="F25:G25"/>
    <mergeCell ref="H25:I25"/>
    <mergeCell ref="J25:K25"/>
    <mergeCell ref="L25:M25"/>
    <mergeCell ref="F24:G24"/>
    <mergeCell ref="H24:I24"/>
    <mergeCell ref="J24:K24"/>
    <mergeCell ref="L24:M24"/>
    <mergeCell ref="N24:O24"/>
  </mergeCells>
  <printOptions horizontalCentered="1"/>
  <pageMargins left="0.25" right="0.25" top="0.75" bottom="0.75" header="0.3" footer="0.3"/>
  <pageSetup paperSize="9" scale="35" fitToHeight="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218"/>
  <sheetViews>
    <sheetView showZeros="0" view="pageBreakPreview" topLeftCell="A85" zoomScale="55" zoomScaleNormal="55" zoomScaleSheetLayoutView="55" workbookViewId="0"/>
  </sheetViews>
  <sheetFormatPr baseColWidth="10" defaultRowHeight="15" x14ac:dyDescent="0.25"/>
  <cols>
    <col min="1" max="1" width="5.140625" customWidth="1"/>
    <col min="2" max="2" width="4.140625" customWidth="1"/>
    <col min="3" max="4" width="18.7109375" customWidth="1"/>
    <col min="5" max="7" width="14.28515625" style="4" customWidth="1"/>
    <col min="8" max="10" width="14.7109375" style="4" customWidth="1"/>
    <col min="11" max="12" width="14.28515625" style="4" customWidth="1"/>
    <col min="13" max="14" width="14.28515625" style="5" customWidth="1"/>
    <col min="15" max="16" width="14.28515625" customWidth="1"/>
  </cols>
  <sheetData>
    <row r="2" spans="2:17" ht="60" customHeight="1" x14ac:dyDescent="0.45">
      <c r="B2" s="46"/>
      <c r="C2" s="158"/>
      <c r="D2" s="108"/>
      <c r="E2" s="151"/>
      <c r="F2" s="165" t="s">
        <v>179</v>
      </c>
      <c r="G2" s="151"/>
      <c r="H2" s="154"/>
      <c r="I2" s="154"/>
      <c r="J2" s="154"/>
      <c r="K2" s="154"/>
      <c r="L2" s="154"/>
      <c r="M2" s="155"/>
      <c r="N2" s="155"/>
      <c r="O2" s="108"/>
      <c r="P2" s="120"/>
      <c r="Q2" s="46"/>
    </row>
    <row r="3" spans="2:17" ht="30" customHeight="1" x14ac:dyDescent="0.25">
      <c r="B3" s="46"/>
      <c r="C3" s="158"/>
      <c r="D3" s="108"/>
      <c r="E3" s="151"/>
      <c r="F3" s="231" t="s">
        <v>207</v>
      </c>
      <c r="G3" s="141"/>
      <c r="H3" s="220" t="s">
        <v>208</v>
      </c>
      <c r="I3" s="154"/>
      <c r="J3" s="154"/>
      <c r="K3" s="154"/>
      <c r="L3" s="154"/>
      <c r="M3" s="155"/>
      <c r="N3" s="155"/>
      <c r="O3" s="108"/>
      <c r="P3" s="120"/>
      <c r="Q3" s="46"/>
    </row>
    <row r="4" spans="2:17" ht="30" customHeight="1" x14ac:dyDescent="0.45">
      <c r="B4" s="46"/>
      <c r="C4" s="158"/>
      <c r="D4" s="108"/>
      <c r="E4" s="165"/>
      <c r="F4" s="151"/>
      <c r="G4" s="154"/>
      <c r="H4" s="154"/>
      <c r="I4" s="154"/>
      <c r="J4" s="154"/>
      <c r="K4" s="154"/>
      <c r="L4" s="154"/>
      <c r="M4" s="155"/>
      <c r="N4" s="155"/>
      <c r="O4" s="108"/>
      <c r="P4" s="120"/>
      <c r="Q4" s="46"/>
    </row>
    <row r="5" spans="2:17" ht="30" customHeight="1" x14ac:dyDescent="0.45">
      <c r="B5" s="46"/>
      <c r="C5" s="158"/>
      <c r="D5" s="108"/>
      <c r="E5" s="165"/>
      <c r="F5" s="151"/>
      <c r="G5" s="154"/>
      <c r="H5" s="154"/>
      <c r="I5" s="154"/>
      <c r="J5" s="154"/>
      <c r="K5" s="154"/>
      <c r="L5" s="154"/>
      <c r="M5" s="155"/>
      <c r="N5" s="155"/>
      <c r="O5" s="108"/>
      <c r="P5" s="120"/>
      <c r="Q5" s="46"/>
    </row>
    <row r="6" spans="2:17" ht="50.1" customHeight="1" x14ac:dyDescent="0.35">
      <c r="B6" s="46"/>
      <c r="C6" s="208" t="s">
        <v>116</v>
      </c>
      <c r="D6" s="215"/>
      <c r="E6" s="83"/>
      <c r="F6" s="83"/>
      <c r="G6" s="83"/>
      <c r="H6" s="83"/>
      <c r="I6" s="83"/>
      <c r="J6" s="83"/>
      <c r="K6" s="83"/>
      <c r="L6" s="85"/>
      <c r="M6" s="208" t="s">
        <v>115</v>
      </c>
      <c r="N6" s="83"/>
      <c r="O6" s="83"/>
      <c r="P6" s="85"/>
      <c r="Q6" s="46"/>
    </row>
    <row r="7" spans="2:17" ht="50.1" customHeight="1" x14ac:dyDescent="0.35">
      <c r="B7" s="46"/>
      <c r="C7" s="208" t="s">
        <v>119</v>
      </c>
      <c r="D7" s="215"/>
      <c r="E7" s="83"/>
      <c r="F7" s="83"/>
      <c r="G7" s="83"/>
      <c r="H7" s="83"/>
      <c r="I7" s="83"/>
      <c r="J7" s="83"/>
      <c r="K7" s="83"/>
      <c r="L7" s="85"/>
      <c r="M7" s="208" t="s">
        <v>117</v>
      </c>
      <c r="N7" s="83"/>
      <c r="O7" s="83"/>
      <c r="P7" s="85"/>
      <c r="Q7" s="46"/>
    </row>
    <row r="8" spans="2:17" ht="50.1" customHeight="1" x14ac:dyDescent="0.35">
      <c r="B8" s="46"/>
      <c r="C8" s="208" t="s">
        <v>120</v>
      </c>
      <c r="D8" s="215"/>
      <c r="E8" s="83"/>
      <c r="F8" s="83"/>
      <c r="G8" s="83"/>
      <c r="H8" s="83"/>
      <c r="I8" s="83"/>
      <c r="J8" s="83"/>
      <c r="K8" s="83"/>
      <c r="L8" s="85"/>
      <c r="M8" s="208" t="s">
        <v>118</v>
      </c>
      <c r="N8" s="83"/>
      <c r="O8" s="83"/>
      <c r="P8" s="85"/>
      <c r="Q8" s="46"/>
    </row>
    <row r="9" spans="2:17" ht="50.1" customHeight="1" x14ac:dyDescent="0.35">
      <c r="B9" s="46"/>
      <c r="C9" s="208" t="s">
        <v>107</v>
      </c>
      <c r="D9" s="215"/>
      <c r="E9" s="83"/>
      <c r="F9" s="83"/>
      <c r="G9" s="83"/>
      <c r="H9" s="83"/>
      <c r="I9" s="83"/>
      <c r="J9" s="83"/>
      <c r="K9" s="83"/>
      <c r="L9" s="85"/>
      <c r="M9" s="208" t="s">
        <v>108</v>
      </c>
      <c r="N9" s="83"/>
      <c r="O9" s="83"/>
      <c r="P9" s="85"/>
      <c r="Q9" s="46"/>
    </row>
    <row r="10" spans="2:17" ht="30" customHeight="1" x14ac:dyDescent="0.25">
      <c r="B10" s="46"/>
      <c r="C10" s="46"/>
      <c r="D10" s="46"/>
      <c r="E10" s="151"/>
      <c r="F10" s="157"/>
      <c r="G10" s="151"/>
      <c r="H10" s="151"/>
      <c r="I10" s="151"/>
      <c r="J10" s="151"/>
      <c r="K10" s="151"/>
      <c r="L10" s="151"/>
      <c r="M10" s="156"/>
      <c r="N10" s="156"/>
      <c r="O10" s="46"/>
      <c r="P10" s="46"/>
      <c r="Q10" s="46"/>
    </row>
    <row r="11" spans="2:17" ht="30" customHeight="1" x14ac:dyDescent="0.45">
      <c r="B11" s="46"/>
      <c r="C11" s="158"/>
      <c r="D11" s="108"/>
      <c r="E11" s="165"/>
      <c r="F11" s="151"/>
      <c r="G11" s="154"/>
      <c r="H11" s="154"/>
      <c r="I11" s="154"/>
      <c r="J11" s="154"/>
      <c r="K11" s="154"/>
      <c r="L11" s="154"/>
      <c r="M11" s="155"/>
      <c r="N11" s="155"/>
      <c r="O11" s="108"/>
      <c r="P11" s="120"/>
      <c r="Q11" s="46"/>
    </row>
    <row r="12" spans="2:17" ht="30" customHeight="1" x14ac:dyDescent="0.45">
      <c r="B12" s="46"/>
      <c r="C12" s="158"/>
      <c r="D12" s="108"/>
      <c r="E12" s="165"/>
      <c r="F12" s="151"/>
      <c r="G12" s="154"/>
      <c r="H12" s="154"/>
      <c r="I12" s="154"/>
      <c r="J12" s="154"/>
      <c r="K12" s="154"/>
      <c r="L12" s="154"/>
      <c r="M12" s="155"/>
      <c r="N12" s="155"/>
      <c r="O12" s="108"/>
      <c r="P12" s="120"/>
      <c r="Q12" s="46"/>
    </row>
    <row r="13" spans="2:17" x14ac:dyDescent="0.25">
      <c r="B13" s="46"/>
      <c r="C13" s="108"/>
      <c r="D13" s="108"/>
      <c r="E13" s="154"/>
      <c r="F13" s="154"/>
      <c r="G13" s="154"/>
      <c r="H13" s="154"/>
      <c r="I13" s="154"/>
      <c r="J13" s="154"/>
      <c r="K13" s="154"/>
      <c r="L13" s="154"/>
      <c r="M13" s="155"/>
      <c r="N13" s="155"/>
      <c r="O13" s="108"/>
      <c r="P13" s="108"/>
      <c r="Q13" s="46"/>
    </row>
    <row r="14" spans="2:17" x14ac:dyDescent="0.25">
      <c r="B14" s="46"/>
      <c r="C14" s="108"/>
      <c r="D14" s="108"/>
      <c r="E14" s="151"/>
      <c r="F14" s="154"/>
      <c r="G14" s="154"/>
      <c r="H14" s="154"/>
      <c r="I14" s="154"/>
      <c r="J14" s="154"/>
      <c r="K14" s="154"/>
      <c r="L14" s="154"/>
      <c r="M14" s="155"/>
      <c r="N14" s="155"/>
      <c r="O14" s="108"/>
      <c r="P14" s="108"/>
      <c r="Q14" s="46"/>
    </row>
    <row r="15" spans="2:17" s="10" customFormat="1" ht="30" customHeight="1" x14ac:dyDescent="0.25">
      <c r="B15" s="111"/>
      <c r="C15" s="312" t="s">
        <v>21</v>
      </c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111"/>
    </row>
    <row r="16" spans="2:17" s="10" customFormat="1" ht="30" customHeight="1" x14ac:dyDescent="0.25">
      <c r="B16" s="111"/>
      <c r="C16" s="313" t="s">
        <v>9</v>
      </c>
      <c r="D16" s="314"/>
      <c r="E16" s="314"/>
      <c r="F16" s="314"/>
      <c r="G16" s="315"/>
      <c r="H16" s="298"/>
      <c r="I16" s="316"/>
      <c r="J16" s="316"/>
      <c r="K16" s="316"/>
      <c r="L16" s="316"/>
      <c r="M16" s="316"/>
      <c r="N16" s="316"/>
      <c r="O16" s="316"/>
      <c r="P16" s="316"/>
      <c r="Q16" s="111"/>
    </row>
    <row r="17" spans="2:17" s="10" customFormat="1" ht="30" customHeight="1" x14ac:dyDescent="0.25">
      <c r="B17" s="111"/>
      <c r="C17" s="313" t="s">
        <v>10</v>
      </c>
      <c r="D17" s="314"/>
      <c r="E17" s="314"/>
      <c r="F17" s="314"/>
      <c r="G17" s="315"/>
      <c r="H17" s="296"/>
      <c r="I17" s="317"/>
      <c r="J17" s="317"/>
      <c r="K17" s="317"/>
      <c r="L17" s="317"/>
      <c r="M17" s="317"/>
      <c r="N17" s="317"/>
      <c r="O17" s="317"/>
      <c r="P17" s="317"/>
      <c r="Q17" s="111"/>
    </row>
    <row r="18" spans="2:17" s="10" customFormat="1" ht="30" customHeight="1" x14ac:dyDescent="0.25">
      <c r="B18" s="111"/>
      <c r="C18" s="313" t="s">
        <v>11</v>
      </c>
      <c r="D18" s="314"/>
      <c r="E18" s="314"/>
      <c r="F18" s="314"/>
      <c r="G18" s="315"/>
      <c r="H18" s="295" t="s">
        <v>35</v>
      </c>
      <c r="I18" s="320"/>
      <c r="J18" s="296"/>
      <c r="K18" s="295" t="s">
        <v>36</v>
      </c>
      <c r="L18" s="320"/>
      <c r="M18" s="296"/>
      <c r="N18" s="295" t="s">
        <v>185</v>
      </c>
      <c r="O18" s="320"/>
      <c r="P18" s="296"/>
      <c r="Q18" s="111"/>
    </row>
    <row r="19" spans="2:17" s="10" customFormat="1" ht="30" customHeight="1" x14ac:dyDescent="0.25">
      <c r="B19" s="111"/>
      <c r="C19" s="321" t="s">
        <v>22</v>
      </c>
      <c r="D19" s="321"/>
      <c r="E19" s="321"/>
      <c r="F19" s="321"/>
      <c r="G19" s="321"/>
      <c r="H19" s="322" t="s">
        <v>23</v>
      </c>
      <c r="I19" s="323"/>
      <c r="J19" s="207" t="s">
        <v>24</v>
      </c>
      <c r="K19" s="323" t="s">
        <v>23</v>
      </c>
      <c r="L19" s="323"/>
      <c r="M19" s="207" t="s">
        <v>24</v>
      </c>
      <c r="N19" s="323" t="s">
        <v>23</v>
      </c>
      <c r="O19" s="323"/>
      <c r="P19" s="207" t="s">
        <v>24</v>
      </c>
      <c r="Q19" s="111"/>
    </row>
    <row r="20" spans="2:17" s="10" customFormat="1" ht="30" customHeight="1" x14ac:dyDescent="0.25">
      <c r="B20" s="111"/>
      <c r="C20" s="313" t="s">
        <v>12</v>
      </c>
      <c r="D20" s="314"/>
      <c r="E20" s="314"/>
      <c r="F20" s="314"/>
      <c r="G20" s="315"/>
      <c r="H20" s="318"/>
      <c r="I20" s="319"/>
      <c r="J20" s="204"/>
      <c r="K20" s="318"/>
      <c r="L20" s="319"/>
      <c r="M20" s="204"/>
      <c r="N20" s="318"/>
      <c r="O20" s="319"/>
      <c r="P20" s="21"/>
      <c r="Q20" s="111"/>
    </row>
    <row r="21" spans="2:17" s="10" customFormat="1" ht="30" customHeight="1" x14ac:dyDescent="0.25">
      <c r="B21" s="111"/>
      <c r="C21" s="313" t="s">
        <v>13</v>
      </c>
      <c r="D21" s="314"/>
      <c r="E21" s="314"/>
      <c r="F21" s="314"/>
      <c r="G21" s="315"/>
      <c r="H21" s="318"/>
      <c r="I21" s="319"/>
      <c r="J21" s="204"/>
      <c r="K21" s="318"/>
      <c r="L21" s="319"/>
      <c r="M21" s="204"/>
      <c r="N21" s="318"/>
      <c r="O21" s="319"/>
      <c r="P21" s="21"/>
      <c r="Q21" s="111"/>
    </row>
    <row r="22" spans="2:17" s="10" customFormat="1" ht="30" customHeight="1" x14ac:dyDescent="0.25">
      <c r="B22" s="111"/>
      <c r="C22" s="313" t="s">
        <v>14</v>
      </c>
      <c r="D22" s="314"/>
      <c r="E22" s="314"/>
      <c r="F22" s="314"/>
      <c r="G22" s="315"/>
      <c r="H22" s="324">
        <f>IF((H20-H21)&lt;0,"ERROR",IF(H20=0,0,(H20-H21)))</f>
        <v>0</v>
      </c>
      <c r="I22" s="325"/>
      <c r="J22" s="30">
        <f>IF((J20-J21)&lt;0,"ERROR",IF(J20=0,0,(J20-J21)))</f>
        <v>0</v>
      </c>
      <c r="K22" s="324">
        <f>IF((K20-K21)&lt;0,"ERROR",IF(K20=0,0,(K20-K21)))</f>
        <v>0</v>
      </c>
      <c r="L22" s="325"/>
      <c r="M22" s="30">
        <f>IF((M20-M21)&lt;0,"ERROR",IF(M20=0,0,(M20-M21)))</f>
        <v>0</v>
      </c>
      <c r="N22" s="324">
        <f>IF((N20-N21)&lt;0,"ERROR",IF(N20=0,0,(N20-N21)))</f>
        <v>0</v>
      </c>
      <c r="O22" s="325"/>
      <c r="P22" s="30">
        <f>IF((P20-P21)&lt;0,"ERROR",IF(P20=0,0,(P20-P21)))</f>
        <v>0</v>
      </c>
      <c r="Q22" s="111"/>
    </row>
    <row r="23" spans="2:17" s="10" customFormat="1" ht="30" customHeight="1" x14ac:dyDescent="0.25">
      <c r="B23" s="111"/>
      <c r="C23" s="313" t="s">
        <v>46</v>
      </c>
      <c r="D23" s="314"/>
      <c r="E23" s="314"/>
      <c r="F23" s="314"/>
      <c r="G23" s="315"/>
      <c r="H23" s="318"/>
      <c r="I23" s="319"/>
      <c r="J23" s="204"/>
      <c r="K23" s="318"/>
      <c r="L23" s="319"/>
      <c r="M23" s="204"/>
      <c r="N23" s="318"/>
      <c r="O23" s="319"/>
      <c r="P23" s="21"/>
      <c r="Q23" s="111"/>
    </row>
    <row r="24" spans="2:17" s="10" customFormat="1" ht="30" customHeight="1" x14ac:dyDescent="0.25">
      <c r="B24" s="111"/>
      <c r="C24" s="313" t="s">
        <v>47</v>
      </c>
      <c r="D24" s="314"/>
      <c r="E24" s="314"/>
      <c r="F24" s="314"/>
      <c r="G24" s="315"/>
      <c r="H24" s="301">
        <f>IFERROR(H22/H23,0)</f>
        <v>0</v>
      </c>
      <c r="I24" s="302"/>
      <c r="J24" s="205">
        <f>IFERROR(J22/J23,0)</f>
        <v>0</v>
      </c>
      <c r="K24" s="301">
        <f>IFERROR(K22/K23,0)</f>
        <v>0</v>
      </c>
      <c r="L24" s="302"/>
      <c r="M24" s="205">
        <f>IFERROR(M22/M23,0)</f>
        <v>0</v>
      </c>
      <c r="N24" s="301">
        <f>IFERROR(N22/N23,0)</f>
        <v>0</v>
      </c>
      <c r="O24" s="302"/>
      <c r="P24" s="237">
        <f>IFERROR(P22/P23,0)</f>
        <v>0</v>
      </c>
      <c r="Q24" s="111"/>
    </row>
    <row r="25" spans="2:17" s="10" customFormat="1" ht="30" customHeight="1" x14ac:dyDescent="0.25">
      <c r="B25" s="111"/>
      <c r="C25" s="321" t="s">
        <v>25</v>
      </c>
      <c r="D25" s="321"/>
      <c r="E25" s="321"/>
      <c r="F25" s="321"/>
      <c r="G25" s="321"/>
      <c r="H25" s="17" t="s">
        <v>26</v>
      </c>
      <c r="I25" s="17" t="s">
        <v>27</v>
      </c>
      <c r="J25" s="201" t="s">
        <v>28</v>
      </c>
      <c r="K25" s="17" t="s">
        <v>26</v>
      </c>
      <c r="L25" s="17" t="s">
        <v>27</v>
      </c>
      <c r="M25" s="201" t="s">
        <v>28</v>
      </c>
      <c r="N25" s="17" t="s">
        <v>26</v>
      </c>
      <c r="O25" s="17" t="s">
        <v>27</v>
      </c>
      <c r="P25" s="201" t="s">
        <v>28</v>
      </c>
      <c r="Q25" s="111"/>
    </row>
    <row r="26" spans="2:17" s="10" customFormat="1" ht="30" customHeight="1" x14ac:dyDescent="0.25">
      <c r="B26" s="111"/>
      <c r="C26" s="313" t="s">
        <v>15</v>
      </c>
      <c r="D26" s="314"/>
      <c r="E26" s="314"/>
      <c r="F26" s="314"/>
      <c r="G26" s="315"/>
      <c r="H26" s="23"/>
      <c r="I26" s="23"/>
      <c r="J26" s="23"/>
      <c r="K26" s="23"/>
      <c r="L26" s="23"/>
      <c r="M26" s="23"/>
      <c r="N26" s="23"/>
      <c r="O26" s="23"/>
      <c r="P26" s="23"/>
      <c r="Q26" s="111"/>
    </row>
    <row r="27" spans="2:17" s="10" customFormat="1" ht="30" customHeight="1" x14ac:dyDescent="0.25">
      <c r="B27" s="111"/>
      <c r="C27" s="313" t="s">
        <v>16</v>
      </c>
      <c r="D27" s="314"/>
      <c r="E27" s="314"/>
      <c r="F27" s="314"/>
      <c r="G27" s="315"/>
      <c r="H27" s="21"/>
      <c r="I27" s="21"/>
      <c r="J27" s="21"/>
      <c r="K27" s="21"/>
      <c r="L27" s="21"/>
      <c r="M27" s="21"/>
      <c r="N27" s="21"/>
      <c r="O27" s="21"/>
      <c r="P27" s="21"/>
      <c r="Q27" s="111"/>
    </row>
    <row r="28" spans="2:17" s="10" customFormat="1" ht="30" customHeight="1" x14ac:dyDescent="0.25">
      <c r="B28" s="111"/>
      <c r="C28" s="313" t="s">
        <v>17</v>
      </c>
      <c r="D28" s="314"/>
      <c r="E28" s="314"/>
      <c r="F28" s="314"/>
      <c r="G28" s="315"/>
      <c r="H28" s="21"/>
      <c r="I28" s="21"/>
      <c r="J28" s="21"/>
      <c r="K28" s="21"/>
      <c r="L28" s="21"/>
      <c r="M28" s="21"/>
      <c r="N28" s="21"/>
      <c r="O28" s="21"/>
      <c r="P28" s="21"/>
      <c r="Q28" s="111"/>
    </row>
    <row r="29" spans="2:17" s="10" customFormat="1" ht="30" customHeight="1" x14ac:dyDescent="0.25">
      <c r="B29" s="111"/>
      <c r="C29" s="313" t="s">
        <v>18</v>
      </c>
      <c r="D29" s="314"/>
      <c r="E29" s="314"/>
      <c r="F29" s="314"/>
      <c r="G29" s="315"/>
      <c r="H29" s="29">
        <f t="shared" ref="H29:P29" si="0">IF((H27-H28)&lt;0,"ERROR",IF(H27=0,0,(H27-H28)))</f>
        <v>0</v>
      </c>
      <c r="I29" s="29">
        <f t="shared" si="0"/>
        <v>0</v>
      </c>
      <c r="J29" s="29">
        <f t="shared" si="0"/>
        <v>0</v>
      </c>
      <c r="K29" s="29">
        <f t="shared" si="0"/>
        <v>0</v>
      </c>
      <c r="L29" s="29">
        <f t="shared" si="0"/>
        <v>0</v>
      </c>
      <c r="M29" s="29">
        <f t="shared" si="0"/>
        <v>0</v>
      </c>
      <c r="N29" s="29">
        <f t="shared" si="0"/>
        <v>0</v>
      </c>
      <c r="O29" s="29">
        <f t="shared" si="0"/>
        <v>0</v>
      </c>
      <c r="P29" s="29">
        <f t="shared" si="0"/>
        <v>0</v>
      </c>
      <c r="Q29" s="111"/>
    </row>
    <row r="30" spans="2:17" s="10" customFormat="1" ht="30" customHeight="1" x14ac:dyDescent="0.25">
      <c r="B30" s="111"/>
      <c r="C30" s="313" t="s">
        <v>19</v>
      </c>
      <c r="D30" s="314"/>
      <c r="E30" s="314"/>
      <c r="F30" s="314"/>
      <c r="G30" s="315"/>
      <c r="H30" s="21"/>
      <c r="I30" s="21"/>
      <c r="J30" s="21"/>
      <c r="K30" s="21"/>
      <c r="L30" s="21"/>
      <c r="M30" s="21"/>
      <c r="N30" s="21"/>
      <c r="O30" s="21"/>
      <c r="P30" s="21"/>
      <c r="Q30" s="111"/>
    </row>
    <row r="31" spans="2:17" s="10" customFormat="1" ht="30" customHeight="1" x14ac:dyDescent="0.25">
      <c r="B31" s="111"/>
      <c r="C31" s="313" t="s">
        <v>20</v>
      </c>
      <c r="D31" s="314"/>
      <c r="E31" s="314"/>
      <c r="F31" s="314"/>
      <c r="G31" s="315"/>
      <c r="H31" s="29">
        <f t="shared" ref="H31:P31" si="1">IF((H28-H30)&lt;0,"ERROR",IF(H28=0,0,(H28-H30)))</f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111"/>
    </row>
    <row r="32" spans="2:17" s="10" customFormat="1" ht="30" customHeight="1" x14ac:dyDescent="0.25">
      <c r="B32" s="111"/>
      <c r="C32" s="313" t="s">
        <v>85</v>
      </c>
      <c r="D32" s="314"/>
      <c r="E32" s="314"/>
      <c r="F32" s="314"/>
      <c r="G32" s="315"/>
      <c r="H32" s="27">
        <f t="shared" ref="H32:P32" si="2">IFERROR(H29/H31*100,0)</f>
        <v>0</v>
      </c>
      <c r="I32" s="27">
        <f t="shared" si="2"/>
        <v>0</v>
      </c>
      <c r="J32" s="27">
        <f t="shared" si="2"/>
        <v>0</v>
      </c>
      <c r="K32" s="27">
        <f t="shared" si="2"/>
        <v>0</v>
      </c>
      <c r="L32" s="27">
        <f t="shared" si="2"/>
        <v>0</v>
      </c>
      <c r="M32" s="27">
        <f t="shared" si="2"/>
        <v>0</v>
      </c>
      <c r="N32" s="27">
        <f t="shared" si="2"/>
        <v>0</v>
      </c>
      <c r="O32" s="27">
        <f t="shared" si="2"/>
        <v>0</v>
      </c>
      <c r="P32" s="27">
        <f t="shared" si="2"/>
        <v>0</v>
      </c>
      <c r="Q32" s="111"/>
    </row>
    <row r="33" spans="2:17" s="10" customFormat="1" ht="30" customHeight="1" x14ac:dyDescent="0.25">
      <c r="B33" s="111"/>
      <c r="C33" s="313" t="s">
        <v>84</v>
      </c>
      <c r="D33" s="314"/>
      <c r="E33" s="314"/>
      <c r="F33" s="314"/>
      <c r="G33" s="315"/>
      <c r="H33" s="305">
        <f>IFERROR((H32+I32)/2,0)</f>
        <v>0</v>
      </c>
      <c r="I33" s="306"/>
      <c r="J33" s="326"/>
      <c r="K33" s="305">
        <f>IFERROR((K32+L32)/2,0)</f>
        <v>0</v>
      </c>
      <c r="L33" s="306"/>
      <c r="M33" s="326"/>
      <c r="N33" s="305">
        <f>IFERROR((N32+O32)/2,0)</f>
        <v>0</v>
      </c>
      <c r="O33" s="306"/>
      <c r="P33" s="326"/>
      <c r="Q33" s="111"/>
    </row>
    <row r="34" spans="2:17" s="10" customFormat="1" ht="30" customHeight="1" x14ac:dyDescent="0.25">
      <c r="B34" s="111"/>
      <c r="C34" s="328" t="s">
        <v>48</v>
      </c>
      <c r="D34" s="329"/>
      <c r="E34" s="329"/>
      <c r="F34" s="329"/>
      <c r="G34" s="330"/>
      <c r="H34" s="301">
        <f>IFERROR(H24*100/(100+H33),0)</f>
        <v>0</v>
      </c>
      <c r="I34" s="302"/>
      <c r="J34" s="327"/>
      <c r="K34" s="301">
        <f>IFERROR(K24*100/(100+K33),0)</f>
        <v>0</v>
      </c>
      <c r="L34" s="302"/>
      <c r="M34" s="327"/>
      <c r="N34" s="301">
        <f>IFERROR(N24*100/(100+N33),0)</f>
        <v>0</v>
      </c>
      <c r="O34" s="302"/>
      <c r="P34" s="327"/>
      <c r="Q34" s="111"/>
    </row>
    <row r="35" spans="2:17" x14ac:dyDescent="0.25">
      <c r="B35" s="46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46"/>
    </row>
    <row r="36" spans="2:17" x14ac:dyDescent="0.25">
      <c r="B36" s="46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46"/>
    </row>
    <row r="37" spans="2:17" x14ac:dyDescent="0.25">
      <c r="B37" s="46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46"/>
    </row>
    <row r="38" spans="2:17" x14ac:dyDescent="0.25">
      <c r="B38" s="46"/>
      <c r="C38" s="151"/>
      <c r="D38" s="151"/>
      <c r="E38" s="151"/>
      <c r="F38" s="151"/>
      <c r="G38" s="151"/>
      <c r="H38" s="151"/>
      <c r="I38" s="159"/>
      <c r="J38" s="151"/>
      <c r="K38" s="151"/>
      <c r="L38" s="151"/>
      <c r="M38" s="151"/>
      <c r="N38" s="151"/>
      <c r="O38" s="151"/>
      <c r="P38" s="151"/>
      <c r="Q38" s="46"/>
    </row>
    <row r="39" spans="2:17" x14ac:dyDescent="0.25">
      <c r="B39" s="46"/>
      <c r="C39" s="151"/>
      <c r="D39" s="151"/>
      <c r="E39" s="151"/>
      <c r="F39" s="151"/>
      <c r="H39" s="151"/>
      <c r="I39" s="151"/>
      <c r="J39" s="151"/>
      <c r="K39" s="151"/>
      <c r="L39" s="151"/>
      <c r="M39" s="151"/>
      <c r="N39" s="151"/>
      <c r="O39" s="151"/>
      <c r="P39" s="151"/>
      <c r="Q39" s="46"/>
    </row>
    <row r="40" spans="2:17" x14ac:dyDescent="0.25">
      <c r="B40" s="46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46"/>
    </row>
    <row r="41" spans="2:17" ht="33" x14ac:dyDescent="0.45">
      <c r="B41" s="46"/>
      <c r="C41" s="151"/>
      <c r="D41" s="151"/>
      <c r="E41" s="151"/>
      <c r="F41" s="151"/>
      <c r="G41" s="165"/>
      <c r="H41" s="151"/>
      <c r="I41" s="151"/>
      <c r="J41" s="151"/>
      <c r="K41" s="151"/>
      <c r="L41" s="151"/>
      <c r="M41" s="151"/>
      <c r="N41" s="151"/>
      <c r="O41" s="151"/>
      <c r="P41" s="151"/>
      <c r="Q41" s="46"/>
    </row>
    <row r="42" spans="2:17" x14ac:dyDescent="0.25">
      <c r="B42" s="46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46"/>
    </row>
    <row r="43" spans="2:17" ht="27" x14ac:dyDescent="0.25">
      <c r="B43" s="46"/>
      <c r="C43" s="312" t="s">
        <v>29</v>
      </c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46"/>
    </row>
    <row r="44" spans="2:17" s="11" customFormat="1" ht="30" customHeight="1" x14ac:dyDescent="0.25">
      <c r="B44" s="219"/>
      <c r="C44" s="331" t="s">
        <v>30</v>
      </c>
      <c r="D44" s="332" t="s">
        <v>31</v>
      </c>
      <c r="E44" s="332"/>
      <c r="F44" s="332" t="s">
        <v>32</v>
      </c>
      <c r="G44" s="332"/>
      <c r="H44" s="333" t="s">
        <v>9</v>
      </c>
      <c r="I44" s="333"/>
      <c r="J44" s="334"/>
      <c r="K44" s="335" t="s">
        <v>9</v>
      </c>
      <c r="L44" s="333"/>
      <c r="M44" s="334"/>
      <c r="N44" s="335" t="s">
        <v>9</v>
      </c>
      <c r="O44" s="333"/>
      <c r="P44" s="334"/>
      <c r="Q44" s="219"/>
    </row>
    <row r="45" spans="2:17" s="11" customFormat="1" ht="30" customHeight="1" x14ac:dyDescent="0.25">
      <c r="B45" s="219"/>
      <c r="C45" s="331"/>
      <c r="D45" s="332"/>
      <c r="E45" s="332"/>
      <c r="F45" s="332"/>
      <c r="G45" s="332"/>
      <c r="H45" s="209" t="s">
        <v>178</v>
      </c>
      <c r="I45" s="161"/>
      <c r="J45" s="163"/>
      <c r="K45" s="209" t="s">
        <v>177</v>
      </c>
      <c r="L45" s="162"/>
      <c r="M45" s="163"/>
      <c r="N45" s="208" t="s">
        <v>177</v>
      </c>
      <c r="O45" s="162"/>
      <c r="P45" s="163"/>
      <c r="Q45" s="219"/>
    </row>
    <row r="46" spans="2:17" s="11" customFormat="1" ht="30" customHeight="1" x14ac:dyDescent="0.25">
      <c r="B46" s="219"/>
      <c r="C46" s="331"/>
      <c r="D46" s="332"/>
      <c r="E46" s="332"/>
      <c r="F46" s="332"/>
      <c r="G46" s="332"/>
      <c r="H46" s="340" t="s">
        <v>95</v>
      </c>
      <c r="I46" s="332" t="s">
        <v>33</v>
      </c>
      <c r="J46" s="332"/>
      <c r="K46" s="340" t="s">
        <v>95</v>
      </c>
      <c r="L46" s="332" t="s">
        <v>33</v>
      </c>
      <c r="M46" s="332"/>
      <c r="N46" s="340" t="s">
        <v>95</v>
      </c>
      <c r="O46" s="332" t="s">
        <v>33</v>
      </c>
      <c r="P46" s="332"/>
      <c r="Q46" s="219"/>
    </row>
    <row r="47" spans="2:17" s="11" customFormat="1" ht="30" customHeight="1" x14ac:dyDescent="0.25">
      <c r="B47" s="219"/>
      <c r="C47" s="331"/>
      <c r="D47" s="332"/>
      <c r="E47" s="332"/>
      <c r="F47" s="332"/>
      <c r="G47" s="332"/>
      <c r="H47" s="340"/>
      <c r="I47" s="17" t="s">
        <v>34</v>
      </c>
      <c r="J47" s="206" t="s">
        <v>73</v>
      </c>
      <c r="K47" s="340"/>
      <c r="L47" s="17" t="s">
        <v>34</v>
      </c>
      <c r="M47" s="206" t="s">
        <v>73</v>
      </c>
      <c r="N47" s="340"/>
      <c r="O47" s="17" t="s">
        <v>34</v>
      </c>
      <c r="P47" s="206" t="s">
        <v>73</v>
      </c>
      <c r="Q47" s="219"/>
    </row>
    <row r="48" spans="2:17" s="8" customFormat="1" ht="30" customHeight="1" x14ac:dyDescent="0.35">
      <c r="B48" s="236"/>
      <c r="C48" s="13"/>
      <c r="D48" s="336"/>
      <c r="E48" s="337"/>
      <c r="F48" s="336"/>
      <c r="G48" s="337"/>
      <c r="H48" s="24"/>
      <c r="I48" s="338"/>
      <c r="J48" s="339"/>
      <c r="K48" s="24"/>
      <c r="L48" s="338"/>
      <c r="M48" s="339"/>
      <c r="N48" s="24"/>
      <c r="O48" s="338"/>
      <c r="P48" s="339"/>
      <c r="Q48" s="236"/>
    </row>
    <row r="49" spans="2:17" s="8" customFormat="1" ht="30" customHeight="1" x14ac:dyDescent="0.35">
      <c r="B49" s="236"/>
      <c r="C49" s="13"/>
      <c r="D49" s="336"/>
      <c r="E49" s="337"/>
      <c r="F49" s="336"/>
      <c r="G49" s="337"/>
      <c r="H49" s="24"/>
      <c r="I49" s="32">
        <f>+IF(H49=0,0,(H49-H$48)*10/2.54)</f>
        <v>0</v>
      </c>
      <c r="J49" s="31">
        <f>+IF(OR(H49=0,J$45=0),0,(H49-H$48)/J$45*100)</f>
        <v>0</v>
      </c>
      <c r="K49" s="24"/>
      <c r="L49" s="32">
        <f>+IF(K49=0,0,(K49-K$48)*10/2.54)</f>
        <v>0</v>
      </c>
      <c r="M49" s="31">
        <f>+IF(OR(K49=0,M$45=0),0,(K49-K$48)/M$45*100)</f>
        <v>0</v>
      </c>
      <c r="N49" s="24"/>
      <c r="O49" s="32">
        <f>+IF(N49=0,0,(N49-$H$48)*10/2.54)</f>
        <v>0</v>
      </c>
      <c r="P49" s="31">
        <f>+IF(OR(N49=0,P$45=0),0,(N49-N$48)/P$45*100)</f>
        <v>0</v>
      </c>
      <c r="Q49" s="236"/>
    </row>
    <row r="50" spans="2:17" s="8" customFormat="1" ht="30" customHeight="1" x14ac:dyDescent="0.35">
      <c r="B50" s="236"/>
      <c r="C50" s="13"/>
      <c r="D50" s="336"/>
      <c r="E50" s="337"/>
      <c r="F50" s="336"/>
      <c r="G50" s="337"/>
      <c r="H50" s="24"/>
      <c r="I50" s="32">
        <f t="shared" ref="I50:I51" si="3">+IF(H50=0,0,(H50-H$48)*10/2.54)</f>
        <v>0</v>
      </c>
      <c r="J50" s="31">
        <f t="shared" ref="J50:J51" si="4">+IF(OR(H50=0,J$45=0),0,(H50-H$48)/J$45*100)</f>
        <v>0</v>
      </c>
      <c r="K50" s="24"/>
      <c r="L50" s="32">
        <f t="shared" ref="L50:L51" si="5">+IF(K50=0,0,(K50-K$48)*10/2.54)</f>
        <v>0</v>
      </c>
      <c r="M50" s="31">
        <f t="shared" ref="M50:M51" si="6">+IF(OR(K50=0,M$45=0),0,(K50-K$48)/M$45*100)</f>
        <v>0</v>
      </c>
      <c r="N50" s="24"/>
      <c r="O50" s="32">
        <f t="shared" ref="O50:O51" si="7">+IF(N50=0,0,(N50-$H$48)*10/2.54)</f>
        <v>0</v>
      </c>
      <c r="P50" s="31">
        <f t="shared" ref="P50:P51" si="8">+IF(OR(N50=0,P$45=0),0,(N50-N$48)/P$45*100)</f>
        <v>0</v>
      </c>
      <c r="Q50" s="236"/>
    </row>
    <row r="51" spans="2:17" s="8" customFormat="1" ht="30" customHeight="1" x14ac:dyDescent="0.35">
      <c r="B51" s="236"/>
      <c r="C51" s="14"/>
      <c r="D51" s="336"/>
      <c r="E51" s="337"/>
      <c r="F51" s="336"/>
      <c r="G51" s="337"/>
      <c r="H51" s="24"/>
      <c r="I51" s="32">
        <f t="shared" si="3"/>
        <v>0</v>
      </c>
      <c r="J51" s="31">
        <f t="shared" si="4"/>
        <v>0</v>
      </c>
      <c r="K51" s="24"/>
      <c r="L51" s="32">
        <f t="shared" si="5"/>
        <v>0</v>
      </c>
      <c r="M51" s="31">
        <f t="shared" si="6"/>
        <v>0</v>
      </c>
      <c r="N51" s="24"/>
      <c r="O51" s="32">
        <f t="shared" si="7"/>
        <v>0</v>
      </c>
      <c r="P51" s="31">
        <f t="shared" si="8"/>
        <v>0</v>
      </c>
      <c r="Q51" s="236"/>
    </row>
    <row r="52" spans="2:17" s="8" customFormat="1" ht="30" customHeight="1" x14ac:dyDescent="0.35">
      <c r="B52" s="236"/>
      <c r="C52" s="341"/>
      <c r="D52" s="342"/>
      <c r="E52" s="342"/>
      <c r="F52" s="342"/>
      <c r="G52" s="343"/>
      <c r="H52" s="295" t="s">
        <v>35</v>
      </c>
      <c r="I52" s="320"/>
      <c r="J52" s="296"/>
      <c r="K52" s="295" t="s">
        <v>36</v>
      </c>
      <c r="L52" s="320"/>
      <c r="M52" s="296"/>
      <c r="N52" s="295" t="s">
        <v>185</v>
      </c>
      <c r="O52" s="320"/>
      <c r="P52" s="296"/>
      <c r="Q52" s="236"/>
    </row>
    <row r="53" spans="2:17" x14ac:dyDescent="0.25">
      <c r="B53" s="46"/>
      <c r="C53" s="46"/>
      <c r="D53" s="46"/>
      <c r="E53" s="151"/>
      <c r="F53" s="151"/>
      <c r="G53" s="151"/>
      <c r="H53" s="151"/>
      <c r="I53" s="151"/>
      <c r="J53" s="151"/>
      <c r="K53" s="151"/>
      <c r="L53" s="151"/>
      <c r="M53" s="156"/>
      <c r="N53" s="156"/>
      <c r="O53" s="46"/>
      <c r="P53" s="46"/>
      <c r="Q53" s="46"/>
    </row>
    <row r="54" spans="2:17" x14ac:dyDescent="0.25">
      <c r="B54" s="46"/>
      <c r="C54" s="46"/>
      <c r="D54" s="46"/>
      <c r="E54" s="151"/>
      <c r="F54" s="151"/>
      <c r="G54" s="151"/>
      <c r="H54" s="151"/>
      <c r="I54" s="151"/>
      <c r="J54" s="151"/>
      <c r="K54" s="151"/>
      <c r="L54" s="151"/>
      <c r="M54" s="156"/>
      <c r="N54" s="156"/>
      <c r="O54" s="46"/>
      <c r="P54" s="46"/>
      <c r="Q54" s="46"/>
    </row>
    <row r="55" spans="2:17" ht="21" x14ac:dyDescent="0.35">
      <c r="B55" s="46"/>
      <c r="C55" s="46"/>
      <c r="D55" s="164"/>
      <c r="E55" s="151"/>
      <c r="F55" s="151"/>
      <c r="G55" s="151"/>
      <c r="H55" s="151"/>
      <c r="I55" s="151"/>
      <c r="J55" s="151"/>
      <c r="K55" s="151"/>
      <c r="L55" s="151"/>
      <c r="M55" s="156"/>
      <c r="N55" s="156"/>
      <c r="O55" s="46"/>
      <c r="P55" s="46"/>
      <c r="Q55" s="46"/>
    </row>
    <row r="56" spans="2:17" x14ac:dyDescent="0.25">
      <c r="B56" s="46"/>
      <c r="C56" s="46"/>
      <c r="D56" s="46"/>
      <c r="E56" s="151"/>
      <c r="F56" s="151"/>
      <c r="G56" s="151"/>
      <c r="H56" s="151"/>
      <c r="I56" s="151"/>
      <c r="J56" s="151"/>
      <c r="K56" s="151"/>
      <c r="L56" s="151"/>
      <c r="M56" s="156"/>
      <c r="N56" s="156"/>
      <c r="O56" s="46"/>
      <c r="P56" s="46"/>
      <c r="Q56" s="46"/>
    </row>
    <row r="57" spans="2:17" x14ac:dyDescent="0.25">
      <c r="B57" s="46"/>
      <c r="C57" s="46"/>
      <c r="D57" s="46"/>
      <c r="E57" s="151"/>
      <c r="F57" s="151"/>
      <c r="G57" s="151"/>
      <c r="H57" s="151"/>
      <c r="I57" s="151"/>
      <c r="J57" s="151"/>
      <c r="K57" s="151"/>
      <c r="L57" s="151"/>
      <c r="M57" s="156"/>
      <c r="N57" s="156"/>
      <c r="O57" s="46"/>
      <c r="P57" s="46"/>
      <c r="Q57" s="46"/>
    </row>
    <row r="58" spans="2:17" x14ac:dyDescent="0.25">
      <c r="B58" s="46"/>
      <c r="C58" s="46"/>
      <c r="D58" s="46"/>
      <c r="E58" s="151"/>
      <c r="F58" s="151"/>
      <c r="G58" s="151"/>
      <c r="H58" s="151"/>
      <c r="I58" s="151"/>
      <c r="J58" s="151"/>
      <c r="K58" s="151"/>
      <c r="L58" s="151"/>
      <c r="M58" s="156"/>
      <c r="N58" s="156"/>
      <c r="O58" s="46"/>
      <c r="P58" s="46"/>
      <c r="Q58" s="46"/>
    </row>
    <row r="59" spans="2:17" x14ac:dyDescent="0.25">
      <c r="B59" s="46"/>
      <c r="C59" s="46"/>
      <c r="D59" s="46"/>
      <c r="E59" s="151"/>
      <c r="F59" s="151"/>
      <c r="G59" s="151"/>
      <c r="H59" s="151"/>
      <c r="I59" s="151"/>
      <c r="J59" s="151"/>
      <c r="K59" s="151"/>
      <c r="L59" s="151"/>
      <c r="M59" s="156"/>
      <c r="N59" s="156"/>
      <c r="O59" s="46"/>
      <c r="P59" s="46"/>
      <c r="Q59" s="46"/>
    </row>
    <row r="60" spans="2:17" s="8" customFormat="1" ht="30" customHeight="1" x14ac:dyDescent="0.35">
      <c r="B60" s="236"/>
      <c r="C60" s="312" t="s">
        <v>37</v>
      </c>
      <c r="D60" s="312"/>
      <c r="E60" s="312"/>
      <c r="F60" s="312"/>
      <c r="G60" s="312"/>
      <c r="H60" s="312"/>
      <c r="I60" s="312"/>
      <c r="J60" s="312"/>
      <c r="K60" s="312"/>
      <c r="L60" s="312"/>
      <c r="M60" s="312"/>
      <c r="N60" s="312"/>
      <c r="O60" s="312"/>
      <c r="P60" s="312"/>
      <c r="Q60" s="236"/>
    </row>
    <row r="61" spans="2:17" s="8" customFormat="1" ht="30" customHeight="1" x14ac:dyDescent="0.35">
      <c r="B61" s="236"/>
      <c r="C61" s="331" t="s">
        <v>184</v>
      </c>
      <c r="D61" s="331"/>
      <c r="E61" s="317" t="s">
        <v>9</v>
      </c>
      <c r="F61" s="317"/>
      <c r="G61" s="317"/>
      <c r="H61" s="317"/>
      <c r="I61" s="317" t="s">
        <v>9</v>
      </c>
      <c r="J61" s="317"/>
      <c r="K61" s="317"/>
      <c r="L61" s="317"/>
      <c r="M61" s="317" t="s">
        <v>9</v>
      </c>
      <c r="N61" s="317"/>
      <c r="O61" s="317"/>
      <c r="P61" s="317"/>
      <c r="Q61" s="236"/>
    </row>
    <row r="62" spans="2:17" s="8" customFormat="1" ht="30" customHeight="1" x14ac:dyDescent="0.35">
      <c r="B62" s="236"/>
      <c r="C62" s="331"/>
      <c r="D62" s="331"/>
      <c r="E62" s="295" t="s">
        <v>38</v>
      </c>
      <c r="F62" s="296"/>
      <c r="G62" s="295" t="s">
        <v>39</v>
      </c>
      <c r="H62" s="296"/>
      <c r="I62" s="295" t="s">
        <v>38</v>
      </c>
      <c r="J62" s="296"/>
      <c r="K62" s="295" t="s">
        <v>39</v>
      </c>
      <c r="L62" s="296"/>
      <c r="M62" s="295" t="s">
        <v>38</v>
      </c>
      <c r="N62" s="296"/>
      <c r="O62" s="295" t="s">
        <v>39</v>
      </c>
      <c r="P62" s="296"/>
      <c r="Q62" s="236"/>
    </row>
    <row r="63" spans="2:17" s="8" customFormat="1" ht="30" customHeight="1" x14ac:dyDescent="0.35">
      <c r="B63" s="236"/>
      <c r="C63" s="203" t="s">
        <v>182</v>
      </c>
      <c r="D63" s="203" t="s">
        <v>183</v>
      </c>
      <c r="E63" s="210" t="s">
        <v>180</v>
      </c>
      <c r="F63" s="210" t="s">
        <v>181</v>
      </c>
      <c r="G63" s="210" t="s">
        <v>181</v>
      </c>
      <c r="H63" s="210" t="s">
        <v>73</v>
      </c>
      <c r="I63" s="210" t="s">
        <v>180</v>
      </c>
      <c r="J63" s="210" t="s">
        <v>181</v>
      </c>
      <c r="K63" s="210" t="s">
        <v>181</v>
      </c>
      <c r="L63" s="210" t="s">
        <v>73</v>
      </c>
      <c r="M63" s="210" t="s">
        <v>180</v>
      </c>
      <c r="N63" s="210" t="s">
        <v>181</v>
      </c>
      <c r="O63" s="210" t="s">
        <v>181</v>
      </c>
      <c r="P63" s="210" t="s">
        <v>73</v>
      </c>
      <c r="Q63" s="236"/>
    </row>
    <row r="64" spans="2:17" s="8" customFormat="1" ht="30" customHeight="1" x14ac:dyDescent="0.35">
      <c r="B64" s="236"/>
      <c r="C64" s="166">
        <v>0</v>
      </c>
      <c r="D64" s="167">
        <v>0</v>
      </c>
      <c r="E64" s="168"/>
      <c r="F64" s="32">
        <f>+E64/19.35</f>
        <v>0</v>
      </c>
      <c r="G64" s="210"/>
      <c r="H64" s="350"/>
      <c r="I64" s="168"/>
      <c r="J64" s="32">
        <f>+I64/19.35</f>
        <v>0</v>
      </c>
      <c r="K64" s="210"/>
      <c r="L64" s="350"/>
      <c r="M64" s="168"/>
      <c r="N64" s="32">
        <f>+M64/19.35</f>
        <v>0</v>
      </c>
      <c r="O64" s="210"/>
      <c r="P64" s="350"/>
      <c r="Q64" s="236"/>
    </row>
    <row r="65" spans="2:17" s="8" customFormat="1" ht="30" customHeight="1" x14ac:dyDescent="0.35">
      <c r="B65" s="236"/>
      <c r="C65" s="18">
        <v>2.5000000000000001E-2</v>
      </c>
      <c r="D65" s="144">
        <v>0.75</v>
      </c>
      <c r="E65" s="24"/>
      <c r="F65" s="32">
        <f>+E65/19.35</f>
        <v>0</v>
      </c>
      <c r="G65" s="24"/>
      <c r="H65" s="351"/>
      <c r="I65" s="24"/>
      <c r="J65" s="32">
        <f>+I65/19.35</f>
        <v>0</v>
      </c>
      <c r="K65" s="24"/>
      <c r="L65" s="351"/>
      <c r="M65" s="24"/>
      <c r="N65" s="32">
        <f>+M65/19.35</f>
        <v>0</v>
      </c>
      <c r="O65" s="24"/>
      <c r="P65" s="351"/>
      <c r="Q65" s="236"/>
    </row>
    <row r="66" spans="2:17" s="8" customFormat="1" ht="30" customHeight="1" x14ac:dyDescent="0.35">
      <c r="B66" s="236"/>
      <c r="C66" s="166">
        <v>0.05</v>
      </c>
      <c r="D66" s="144">
        <v>1.25</v>
      </c>
      <c r="E66" s="24"/>
      <c r="F66" s="32">
        <f t="shared" ref="F66:F72" si="9">+E66/19.35</f>
        <v>0</v>
      </c>
      <c r="G66" s="24"/>
      <c r="H66" s="351"/>
      <c r="I66" s="24"/>
      <c r="J66" s="32">
        <f t="shared" ref="J66:J72" si="10">+I66/19.35</f>
        <v>0</v>
      </c>
      <c r="K66" s="24"/>
      <c r="L66" s="351"/>
      <c r="M66" s="24"/>
      <c r="N66" s="32">
        <f t="shared" ref="N66:N72" si="11">+M66/19.35</f>
        <v>0</v>
      </c>
      <c r="O66" s="24"/>
      <c r="P66" s="351"/>
      <c r="Q66" s="236"/>
    </row>
    <row r="67" spans="2:17" s="8" customFormat="1" ht="30" customHeight="1" x14ac:dyDescent="0.35">
      <c r="B67" s="236"/>
      <c r="C67" s="18">
        <v>7.4999999999999997E-2</v>
      </c>
      <c r="D67" s="144">
        <v>1.9</v>
      </c>
      <c r="E67" s="24"/>
      <c r="F67" s="32">
        <f t="shared" si="9"/>
        <v>0</v>
      </c>
      <c r="G67" s="24"/>
      <c r="H67" s="352"/>
      <c r="I67" s="24"/>
      <c r="J67" s="32">
        <f t="shared" si="10"/>
        <v>0</v>
      </c>
      <c r="K67" s="24"/>
      <c r="L67" s="352"/>
      <c r="M67" s="24"/>
      <c r="N67" s="32">
        <f t="shared" si="11"/>
        <v>0</v>
      </c>
      <c r="O67" s="24"/>
      <c r="P67" s="352"/>
      <c r="Q67" s="236"/>
    </row>
    <row r="68" spans="2:17" s="8" customFormat="1" ht="30" customHeight="1" x14ac:dyDescent="0.35">
      <c r="B68" s="236"/>
      <c r="C68" s="166">
        <v>0.1</v>
      </c>
      <c r="D68" s="144">
        <v>2.5</v>
      </c>
      <c r="E68" s="24"/>
      <c r="F68" s="32">
        <f t="shared" si="9"/>
        <v>0</v>
      </c>
      <c r="G68" s="24"/>
      <c r="H68" s="31">
        <f>+G68/70</f>
        <v>0</v>
      </c>
      <c r="I68" s="24"/>
      <c r="J68" s="32">
        <f t="shared" si="10"/>
        <v>0</v>
      </c>
      <c r="K68" s="24"/>
      <c r="L68" s="31">
        <f>+K68/70</f>
        <v>0</v>
      </c>
      <c r="M68" s="24"/>
      <c r="N68" s="32">
        <f t="shared" si="11"/>
        <v>0</v>
      </c>
      <c r="O68" s="24"/>
      <c r="P68" s="31">
        <f>+O68/70</f>
        <v>0</v>
      </c>
      <c r="Q68" s="236"/>
    </row>
    <row r="69" spans="2:17" s="8" customFormat="1" ht="30" customHeight="1" x14ac:dyDescent="0.35">
      <c r="B69" s="236"/>
      <c r="C69" s="166">
        <v>0.2</v>
      </c>
      <c r="D69" s="144">
        <v>5</v>
      </c>
      <c r="E69" s="24"/>
      <c r="F69" s="32">
        <f t="shared" si="9"/>
        <v>0</v>
      </c>
      <c r="G69" s="24"/>
      <c r="H69" s="31">
        <f>+G69/105</f>
        <v>0</v>
      </c>
      <c r="I69" s="24"/>
      <c r="J69" s="32">
        <f t="shared" si="10"/>
        <v>0</v>
      </c>
      <c r="K69" s="24"/>
      <c r="L69" s="31">
        <f>+K69/105</f>
        <v>0</v>
      </c>
      <c r="M69" s="24"/>
      <c r="N69" s="32">
        <f t="shared" si="11"/>
        <v>0</v>
      </c>
      <c r="O69" s="24"/>
      <c r="P69" s="31">
        <f>+O69/105</f>
        <v>0</v>
      </c>
      <c r="Q69" s="236"/>
    </row>
    <row r="70" spans="2:17" s="8" customFormat="1" ht="30" customHeight="1" x14ac:dyDescent="0.35">
      <c r="B70" s="236"/>
      <c r="C70" s="166">
        <v>0.3</v>
      </c>
      <c r="D70" s="144">
        <v>7.5</v>
      </c>
      <c r="E70" s="24"/>
      <c r="F70" s="32">
        <f t="shared" si="9"/>
        <v>0</v>
      </c>
      <c r="G70" s="24"/>
      <c r="H70" s="347"/>
      <c r="I70" s="24"/>
      <c r="J70" s="32">
        <f t="shared" si="10"/>
        <v>0</v>
      </c>
      <c r="K70" s="24"/>
      <c r="L70" s="347"/>
      <c r="M70" s="24"/>
      <c r="N70" s="32">
        <f t="shared" si="11"/>
        <v>0</v>
      </c>
      <c r="O70" s="24"/>
      <c r="P70" s="347"/>
      <c r="Q70" s="236"/>
    </row>
    <row r="71" spans="2:17" s="8" customFormat="1" ht="30" customHeight="1" x14ac:dyDescent="0.35">
      <c r="B71" s="236"/>
      <c r="C71" s="166">
        <v>0.4</v>
      </c>
      <c r="D71" s="144">
        <v>10</v>
      </c>
      <c r="E71" s="24"/>
      <c r="F71" s="32">
        <f t="shared" si="9"/>
        <v>0</v>
      </c>
      <c r="G71" s="24"/>
      <c r="H71" s="348"/>
      <c r="I71" s="24"/>
      <c r="J71" s="32">
        <f t="shared" si="10"/>
        <v>0</v>
      </c>
      <c r="K71" s="24"/>
      <c r="L71" s="348"/>
      <c r="M71" s="24"/>
      <c r="N71" s="32">
        <f t="shared" si="11"/>
        <v>0</v>
      </c>
      <c r="O71" s="24"/>
      <c r="P71" s="348"/>
      <c r="Q71" s="236"/>
    </row>
    <row r="72" spans="2:17" s="8" customFormat="1" ht="30" customHeight="1" x14ac:dyDescent="0.35">
      <c r="B72" s="236"/>
      <c r="C72" s="166">
        <v>0.5</v>
      </c>
      <c r="D72" s="144">
        <v>12.5</v>
      </c>
      <c r="E72" s="24"/>
      <c r="F72" s="32">
        <f t="shared" si="9"/>
        <v>0</v>
      </c>
      <c r="G72" s="24"/>
      <c r="H72" s="349"/>
      <c r="I72" s="24"/>
      <c r="J72" s="32">
        <f t="shared" si="10"/>
        <v>0</v>
      </c>
      <c r="K72" s="24"/>
      <c r="L72" s="349"/>
      <c r="M72" s="24"/>
      <c r="N72" s="32">
        <f t="shared" si="11"/>
        <v>0</v>
      </c>
      <c r="O72" s="24"/>
      <c r="P72" s="349"/>
      <c r="Q72" s="236"/>
    </row>
    <row r="73" spans="2:17" s="8" customFormat="1" ht="30" customHeight="1" x14ac:dyDescent="0.35">
      <c r="B73" s="236"/>
      <c r="C73" s="223"/>
      <c r="D73" s="224"/>
      <c r="E73" s="317" t="s">
        <v>35</v>
      </c>
      <c r="F73" s="317"/>
      <c r="G73" s="317"/>
      <c r="H73" s="317"/>
      <c r="I73" s="317" t="s">
        <v>36</v>
      </c>
      <c r="J73" s="317"/>
      <c r="K73" s="317"/>
      <c r="L73" s="317"/>
      <c r="M73" s="317" t="s">
        <v>185</v>
      </c>
      <c r="N73" s="317"/>
      <c r="O73" s="317"/>
      <c r="P73" s="317"/>
      <c r="Q73" s="236"/>
    </row>
    <row r="74" spans="2:17" x14ac:dyDescent="0.25">
      <c r="B74" s="46"/>
      <c r="C74" s="46"/>
      <c r="D74" s="46"/>
      <c r="E74" s="151"/>
      <c r="F74" s="151"/>
      <c r="G74" s="151"/>
      <c r="H74" s="151"/>
      <c r="I74" s="151"/>
      <c r="J74" s="151"/>
      <c r="K74" s="151"/>
      <c r="L74" s="151"/>
      <c r="M74" s="156"/>
      <c r="N74" s="156"/>
      <c r="O74" s="46"/>
      <c r="P74" s="46"/>
      <c r="Q74" s="46"/>
    </row>
    <row r="75" spans="2:17" x14ac:dyDescent="0.25">
      <c r="B75" s="46"/>
      <c r="C75" s="46"/>
      <c r="D75" s="46"/>
      <c r="E75" s="151"/>
      <c r="F75" s="151"/>
      <c r="G75" s="151"/>
      <c r="H75" s="151"/>
      <c r="I75" s="151"/>
      <c r="J75" s="151"/>
      <c r="K75" s="151"/>
      <c r="L75" s="151"/>
      <c r="M75" s="156"/>
      <c r="N75" s="156"/>
      <c r="O75" s="46"/>
      <c r="P75" s="46"/>
      <c r="Q75" s="46"/>
    </row>
    <row r="76" spans="2:17" x14ac:dyDescent="0.25">
      <c r="B76" s="46"/>
      <c r="C76" s="46"/>
      <c r="D76" s="46"/>
      <c r="E76" s="151"/>
      <c r="F76" s="151"/>
      <c r="G76" s="151"/>
      <c r="H76" s="151"/>
      <c r="I76" s="151"/>
      <c r="J76" s="151"/>
      <c r="K76" s="151"/>
      <c r="L76" s="151"/>
      <c r="M76" s="156"/>
      <c r="N76" s="156"/>
      <c r="O76" s="46"/>
      <c r="P76" s="46"/>
      <c r="Q76" s="46"/>
    </row>
    <row r="77" spans="2:17" x14ac:dyDescent="0.25">
      <c r="B77" s="46"/>
      <c r="C77" s="46"/>
      <c r="D77" s="46"/>
      <c r="E77" s="151"/>
      <c r="F77" s="151"/>
      <c r="G77" s="151"/>
      <c r="H77" s="151"/>
      <c r="I77" s="151"/>
      <c r="J77" s="151"/>
      <c r="K77" s="151"/>
      <c r="L77" s="151"/>
      <c r="M77" s="156"/>
      <c r="N77" s="156"/>
      <c r="O77" s="46"/>
      <c r="P77" s="46"/>
      <c r="Q77" s="46"/>
    </row>
    <row r="78" spans="2:17" x14ac:dyDescent="0.25">
      <c r="B78" s="46"/>
      <c r="C78" s="46"/>
      <c r="D78" s="46"/>
      <c r="E78" s="151"/>
      <c r="F78" s="151"/>
      <c r="G78" s="151"/>
      <c r="H78" s="151"/>
      <c r="I78" s="151"/>
      <c r="J78" s="151"/>
      <c r="K78" s="151"/>
      <c r="L78" s="151"/>
      <c r="M78" s="156"/>
      <c r="N78" s="156"/>
      <c r="O78" s="46"/>
      <c r="P78" s="46"/>
      <c r="Q78" s="46"/>
    </row>
    <row r="79" spans="2:17" x14ac:dyDescent="0.25">
      <c r="B79" s="46"/>
      <c r="C79" s="46"/>
      <c r="D79" s="46"/>
      <c r="E79" s="151"/>
      <c r="F79" s="151"/>
      <c r="G79" s="151"/>
      <c r="H79" s="151"/>
      <c r="I79" s="151"/>
      <c r="J79" s="151"/>
      <c r="K79" s="151"/>
      <c r="L79" s="151"/>
      <c r="M79" s="156"/>
      <c r="N79" s="156"/>
      <c r="O79" s="46"/>
      <c r="P79" s="46"/>
      <c r="Q79" s="46"/>
    </row>
    <row r="80" spans="2:17" x14ac:dyDescent="0.25">
      <c r="B80" s="46"/>
      <c r="C80" s="46"/>
      <c r="D80" s="46"/>
      <c r="E80" s="151"/>
      <c r="F80" s="151"/>
      <c r="G80" s="151"/>
      <c r="H80" s="151"/>
      <c r="I80" s="151"/>
      <c r="J80" s="151"/>
      <c r="K80" s="151"/>
      <c r="L80" s="151"/>
      <c r="M80" s="156"/>
      <c r="N80" s="156"/>
      <c r="O80" s="46"/>
      <c r="P80" s="46"/>
      <c r="Q80" s="46"/>
    </row>
    <row r="81" spans="2:17" x14ac:dyDescent="0.25">
      <c r="B81" s="46"/>
      <c r="C81" s="46"/>
      <c r="D81" s="46"/>
      <c r="E81" s="151"/>
      <c r="F81" s="151"/>
      <c r="G81" s="151"/>
      <c r="H81" s="151"/>
      <c r="I81" s="151"/>
      <c r="J81" s="151"/>
      <c r="K81" s="151"/>
      <c r="L81" s="151"/>
      <c r="M81" s="156"/>
      <c r="N81" s="156"/>
      <c r="O81" s="46"/>
      <c r="P81" s="46"/>
      <c r="Q81" s="46"/>
    </row>
    <row r="82" spans="2:17" x14ac:dyDescent="0.25">
      <c r="B82" s="46"/>
      <c r="C82" s="46"/>
      <c r="D82" s="46"/>
      <c r="E82" s="151"/>
      <c r="F82" s="151"/>
      <c r="G82" s="151"/>
      <c r="H82" s="151"/>
      <c r="I82" s="151"/>
      <c r="J82" s="151"/>
      <c r="K82" s="151"/>
      <c r="L82" s="151"/>
      <c r="M82" s="156"/>
      <c r="N82" s="156"/>
      <c r="O82" s="46"/>
      <c r="P82" s="46"/>
      <c r="Q82" s="46"/>
    </row>
    <row r="83" spans="2:17" x14ac:dyDescent="0.25">
      <c r="B83" s="46"/>
      <c r="C83" s="46"/>
      <c r="D83" s="46"/>
      <c r="E83" s="151"/>
      <c r="F83" s="151"/>
      <c r="G83" s="151"/>
      <c r="H83" s="151"/>
      <c r="I83" s="151"/>
      <c r="J83" s="151"/>
      <c r="K83" s="151"/>
      <c r="L83" s="151"/>
      <c r="M83" s="156"/>
      <c r="N83" s="156"/>
      <c r="O83" s="46"/>
      <c r="P83" s="46"/>
      <c r="Q83" s="46"/>
    </row>
    <row r="84" spans="2:17" x14ac:dyDescent="0.25">
      <c r="B84" s="46"/>
      <c r="C84" s="46"/>
      <c r="D84" s="46"/>
      <c r="E84" s="151"/>
      <c r="F84" s="151"/>
      <c r="G84" s="151"/>
      <c r="H84" s="151"/>
      <c r="I84" s="151"/>
      <c r="J84" s="151"/>
      <c r="K84" s="151"/>
      <c r="L84" s="151"/>
      <c r="M84" s="156"/>
      <c r="N84" s="156"/>
      <c r="O84" s="46"/>
      <c r="P84" s="46"/>
      <c r="Q84" s="46"/>
    </row>
    <row r="85" spans="2:17" x14ac:dyDescent="0.25">
      <c r="B85" s="46"/>
      <c r="C85" s="46"/>
      <c r="D85" s="46"/>
      <c r="E85" s="151"/>
      <c r="F85" s="151"/>
      <c r="G85" s="151"/>
      <c r="H85" s="151"/>
      <c r="I85" s="151"/>
      <c r="J85" s="151"/>
      <c r="K85" s="151"/>
      <c r="L85" s="151"/>
      <c r="M85" s="156"/>
      <c r="N85" s="156"/>
      <c r="O85" s="46"/>
      <c r="P85" s="46"/>
      <c r="Q85" s="46"/>
    </row>
    <row r="86" spans="2:17" x14ac:dyDescent="0.25">
      <c r="B86" s="46"/>
      <c r="C86" s="46"/>
      <c r="D86" s="46"/>
      <c r="E86" s="151"/>
      <c r="F86" s="151"/>
      <c r="G86" s="151"/>
      <c r="H86" s="151"/>
      <c r="I86" s="151"/>
      <c r="J86" s="151"/>
      <c r="K86" s="151"/>
      <c r="L86" s="151"/>
      <c r="M86" s="156"/>
      <c r="N86" s="156"/>
      <c r="O86" s="46"/>
      <c r="P86" s="46"/>
      <c r="Q86" s="46"/>
    </row>
    <row r="87" spans="2:17" x14ac:dyDescent="0.25">
      <c r="B87" s="46"/>
      <c r="C87" s="46"/>
      <c r="D87" s="46"/>
      <c r="E87" s="151"/>
      <c r="F87" s="151"/>
      <c r="G87" s="151"/>
      <c r="H87" s="151"/>
      <c r="I87" s="151"/>
      <c r="J87" s="151"/>
      <c r="K87" s="151"/>
      <c r="L87" s="151"/>
      <c r="M87" s="156"/>
      <c r="N87" s="156"/>
      <c r="O87" s="46"/>
      <c r="P87" s="46"/>
      <c r="Q87" s="46"/>
    </row>
    <row r="88" spans="2:17" x14ac:dyDescent="0.25">
      <c r="B88" s="46"/>
      <c r="C88" s="46"/>
      <c r="D88" s="46"/>
      <c r="E88" s="151"/>
      <c r="F88" s="151"/>
      <c r="G88" s="151"/>
      <c r="H88" s="151"/>
      <c r="I88" s="151"/>
      <c r="J88" s="151"/>
      <c r="K88" s="151"/>
      <c r="L88" s="151"/>
      <c r="M88" s="156"/>
      <c r="N88" s="156"/>
      <c r="O88" s="46"/>
      <c r="P88" s="46"/>
      <c r="Q88" s="46"/>
    </row>
    <row r="89" spans="2:17" x14ac:dyDescent="0.25">
      <c r="B89" s="46"/>
      <c r="C89" s="46"/>
      <c r="D89" s="46"/>
      <c r="E89" s="151"/>
      <c r="F89" s="151"/>
      <c r="G89" s="151"/>
      <c r="H89" s="151"/>
      <c r="I89" s="151"/>
      <c r="J89" s="151"/>
      <c r="K89" s="151"/>
      <c r="L89" s="151"/>
      <c r="M89" s="156"/>
      <c r="N89" s="156"/>
      <c r="O89" s="46"/>
      <c r="P89" s="46"/>
      <c r="Q89" s="46"/>
    </row>
    <row r="90" spans="2:17" x14ac:dyDescent="0.25">
      <c r="B90" s="46"/>
      <c r="C90" s="46"/>
      <c r="D90" s="46"/>
      <c r="E90" s="151"/>
      <c r="F90" s="151"/>
      <c r="G90" s="151"/>
      <c r="H90" s="151"/>
      <c r="I90" s="151"/>
      <c r="J90" s="151"/>
      <c r="K90" s="151"/>
      <c r="L90" s="151"/>
      <c r="M90" s="156"/>
      <c r="N90" s="156"/>
      <c r="O90" s="46"/>
      <c r="P90" s="46"/>
      <c r="Q90" s="46"/>
    </row>
    <row r="91" spans="2:17" x14ac:dyDescent="0.25">
      <c r="B91" s="46"/>
      <c r="C91" s="46"/>
      <c r="D91" s="46"/>
      <c r="E91" s="151"/>
      <c r="F91" s="151"/>
      <c r="G91" s="151"/>
      <c r="H91" s="151"/>
      <c r="I91" s="151"/>
      <c r="J91" s="151"/>
      <c r="K91" s="151"/>
      <c r="L91" s="151"/>
      <c r="M91" s="156"/>
      <c r="N91" s="156"/>
      <c r="O91" s="46"/>
      <c r="P91" s="46"/>
      <c r="Q91" s="46"/>
    </row>
    <row r="92" spans="2:17" x14ac:dyDescent="0.25">
      <c r="B92" s="46"/>
      <c r="C92" s="46"/>
      <c r="D92" s="46"/>
      <c r="E92" s="151"/>
      <c r="F92" s="151"/>
      <c r="G92" s="151"/>
      <c r="H92" s="151"/>
      <c r="I92" s="151"/>
      <c r="J92" s="151"/>
      <c r="K92" s="151"/>
      <c r="L92" s="151"/>
      <c r="M92" s="156"/>
      <c r="N92" s="156"/>
      <c r="O92" s="46"/>
      <c r="P92" s="46"/>
      <c r="Q92" s="46"/>
    </row>
    <row r="93" spans="2:17" x14ac:dyDescent="0.25">
      <c r="B93" s="46"/>
      <c r="C93" s="46"/>
      <c r="D93" s="46"/>
      <c r="E93" s="151"/>
      <c r="F93" s="151"/>
      <c r="G93" s="151"/>
      <c r="H93" s="151"/>
      <c r="I93" s="151"/>
      <c r="J93" s="151"/>
      <c r="K93" s="151"/>
      <c r="L93" s="151"/>
      <c r="M93" s="156"/>
      <c r="N93" s="156"/>
      <c r="O93" s="46"/>
      <c r="P93" s="46"/>
      <c r="Q93" s="46"/>
    </row>
    <row r="94" spans="2:17" x14ac:dyDescent="0.25">
      <c r="B94" s="46"/>
      <c r="C94" s="46"/>
      <c r="D94" s="46"/>
      <c r="E94" s="151"/>
      <c r="F94" s="151"/>
      <c r="G94" s="151"/>
      <c r="H94" s="151"/>
      <c r="I94" s="151"/>
      <c r="J94" s="151"/>
      <c r="K94" s="151"/>
      <c r="L94" s="151"/>
      <c r="M94" s="156"/>
      <c r="N94" s="156"/>
      <c r="O94" s="46"/>
      <c r="P94" s="46"/>
      <c r="Q94" s="46"/>
    </row>
    <row r="95" spans="2:17" x14ac:dyDescent="0.25">
      <c r="B95" s="46"/>
      <c r="C95" s="46"/>
      <c r="D95" s="46"/>
      <c r="E95" s="151"/>
      <c r="F95" s="151"/>
      <c r="G95" s="151"/>
      <c r="H95" s="151"/>
      <c r="I95" s="151"/>
      <c r="J95" s="151"/>
      <c r="K95" s="151"/>
      <c r="L95" s="151"/>
      <c r="M95" s="156"/>
      <c r="N95" s="156"/>
      <c r="O95" s="46"/>
      <c r="P95" s="46"/>
      <c r="Q95" s="46"/>
    </row>
    <row r="96" spans="2:17" x14ac:dyDescent="0.25">
      <c r="B96" s="46"/>
      <c r="C96" s="46"/>
      <c r="D96" s="46"/>
      <c r="E96" s="151"/>
      <c r="F96" s="151"/>
      <c r="G96" s="151"/>
      <c r="H96" s="151"/>
      <c r="I96" s="151"/>
      <c r="J96" s="151"/>
      <c r="K96" s="151"/>
      <c r="L96" s="151"/>
      <c r="M96" s="156"/>
      <c r="N96" s="156"/>
      <c r="O96" s="46"/>
      <c r="P96" s="46"/>
      <c r="Q96" s="46"/>
    </row>
    <row r="97" spans="2:17" x14ac:dyDescent="0.25">
      <c r="B97" s="46"/>
      <c r="C97" s="46"/>
      <c r="D97" s="46"/>
      <c r="E97" s="151"/>
      <c r="F97" s="151"/>
      <c r="G97" s="151"/>
      <c r="H97" s="151"/>
      <c r="I97" s="151"/>
      <c r="J97" s="151"/>
      <c r="K97" s="151"/>
      <c r="L97" s="151"/>
      <c r="M97" s="156"/>
      <c r="N97" s="156"/>
      <c r="O97" s="46"/>
      <c r="P97" s="46"/>
      <c r="Q97" s="46"/>
    </row>
    <row r="98" spans="2:17" x14ac:dyDescent="0.25">
      <c r="B98" s="46"/>
      <c r="C98" s="46"/>
      <c r="D98" s="46"/>
      <c r="E98" s="151"/>
      <c r="F98" s="151"/>
      <c r="G98" s="151"/>
      <c r="H98" s="151"/>
      <c r="I98" s="151"/>
      <c r="J98" s="151"/>
      <c r="K98" s="151"/>
      <c r="L98" s="151"/>
      <c r="M98" s="156"/>
      <c r="N98" s="156"/>
      <c r="O98" s="46"/>
      <c r="P98" s="46"/>
      <c r="Q98" s="46"/>
    </row>
    <row r="99" spans="2:17" x14ac:dyDescent="0.25">
      <c r="B99" s="46"/>
      <c r="C99" s="46"/>
      <c r="D99" s="46"/>
      <c r="E99" s="151"/>
      <c r="F99" s="151"/>
      <c r="G99" s="151"/>
      <c r="H99" s="151"/>
      <c r="I99" s="151"/>
      <c r="J99" s="151"/>
      <c r="K99" s="151"/>
      <c r="L99" s="151"/>
      <c r="M99" s="156"/>
      <c r="N99" s="156"/>
      <c r="O99" s="46"/>
      <c r="P99" s="46"/>
      <c r="Q99" s="46"/>
    </row>
    <row r="100" spans="2:17" x14ac:dyDescent="0.25">
      <c r="B100" s="46"/>
      <c r="C100" s="46"/>
      <c r="D100" s="46"/>
      <c r="E100" s="151"/>
      <c r="F100" s="151"/>
      <c r="G100" s="151"/>
      <c r="H100" s="151"/>
      <c r="I100" s="151"/>
      <c r="J100" s="151"/>
      <c r="K100" s="151"/>
      <c r="L100" s="151"/>
      <c r="M100" s="156"/>
      <c r="N100" s="156"/>
      <c r="O100" s="46"/>
      <c r="P100" s="46"/>
      <c r="Q100" s="46"/>
    </row>
    <row r="101" spans="2:17" x14ac:dyDescent="0.25">
      <c r="B101" s="46"/>
      <c r="C101" s="46"/>
      <c r="D101" s="46"/>
      <c r="E101" s="151"/>
      <c r="F101" s="151"/>
      <c r="G101" s="151"/>
      <c r="H101" s="151"/>
      <c r="I101" s="151"/>
      <c r="J101" s="151"/>
      <c r="K101" s="151"/>
      <c r="L101" s="151"/>
      <c r="M101" s="156"/>
      <c r="N101" s="156"/>
      <c r="O101" s="46"/>
      <c r="P101" s="46"/>
      <c r="Q101" s="46"/>
    </row>
    <row r="102" spans="2:17" x14ac:dyDescent="0.25">
      <c r="B102" s="46"/>
      <c r="C102" s="46"/>
      <c r="D102" s="46"/>
      <c r="E102" s="151"/>
      <c r="F102" s="151"/>
      <c r="G102" s="151"/>
      <c r="H102" s="151"/>
      <c r="I102" s="151"/>
      <c r="J102" s="151"/>
      <c r="K102" s="151"/>
      <c r="L102" s="151"/>
      <c r="M102" s="156"/>
      <c r="N102" s="156"/>
      <c r="O102" s="46"/>
      <c r="P102" s="46"/>
      <c r="Q102" s="46"/>
    </row>
    <row r="103" spans="2:17" x14ac:dyDescent="0.25">
      <c r="B103" s="46"/>
      <c r="C103" s="46"/>
      <c r="D103" s="46"/>
      <c r="E103" s="151"/>
      <c r="F103" s="151"/>
      <c r="G103" s="151"/>
      <c r="H103" s="151"/>
      <c r="I103" s="151"/>
      <c r="J103" s="151"/>
      <c r="K103" s="151"/>
      <c r="L103" s="151"/>
      <c r="M103" s="156"/>
      <c r="N103" s="156"/>
      <c r="O103" s="46"/>
      <c r="P103" s="46"/>
      <c r="Q103" s="46"/>
    </row>
    <row r="104" spans="2:17" x14ac:dyDescent="0.25">
      <c r="B104" s="46"/>
      <c r="C104" s="46"/>
      <c r="D104" s="46"/>
      <c r="E104" s="151"/>
      <c r="F104" s="151"/>
      <c r="G104" s="151"/>
      <c r="H104" s="151"/>
      <c r="I104" s="151"/>
      <c r="J104" s="151"/>
      <c r="K104" s="151"/>
      <c r="L104" s="151"/>
      <c r="M104" s="156"/>
      <c r="N104" s="156"/>
      <c r="O104" s="46"/>
      <c r="P104" s="46"/>
      <c r="Q104" s="46"/>
    </row>
    <row r="105" spans="2:17" x14ac:dyDescent="0.25">
      <c r="B105" s="46"/>
      <c r="C105" s="46"/>
      <c r="D105" s="46"/>
      <c r="E105" s="151"/>
      <c r="F105" s="151"/>
      <c r="G105" s="151"/>
      <c r="H105" s="151"/>
      <c r="I105" s="151"/>
      <c r="J105" s="151"/>
      <c r="K105" s="151"/>
      <c r="L105" s="151"/>
      <c r="M105" s="156"/>
      <c r="N105" s="156"/>
      <c r="O105" s="46"/>
      <c r="P105" s="46"/>
      <c r="Q105" s="46"/>
    </row>
    <row r="106" spans="2:17" x14ac:dyDescent="0.25">
      <c r="B106" s="46"/>
      <c r="C106" s="46"/>
      <c r="D106" s="46"/>
      <c r="E106" s="151"/>
      <c r="F106" s="151"/>
      <c r="G106" s="151"/>
      <c r="H106" s="151"/>
      <c r="I106" s="151"/>
      <c r="J106" s="151"/>
      <c r="K106" s="151"/>
      <c r="L106" s="151"/>
      <c r="M106" s="156"/>
      <c r="N106" s="156"/>
      <c r="O106" s="46"/>
      <c r="P106" s="46"/>
      <c r="Q106" s="46"/>
    </row>
    <row r="107" spans="2:17" x14ac:dyDescent="0.25">
      <c r="B107" s="46"/>
      <c r="C107" s="46"/>
      <c r="D107" s="46"/>
      <c r="E107" s="151"/>
      <c r="F107" s="151"/>
      <c r="G107" s="151"/>
      <c r="H107" s="151"/>
      <c r="I107" s="151"/>
      <c r="J107" s="151"/>
      <c r="K107" s="151"/>
      <c r="L107" s="151"/>
      <c r="M107" s="156"/>
      <c r="N107" s="156"/>
      <c r="O107" s="46"/>
      <c r="P107" s="46"/>
      <c r="Q107" s="46"/>
    </row>
    <row r="108" spans="2:17" x14ac:dyDescent="0.25">
      <c r="B108" s="46"/>
      <c r="C108" s="46"/>
      <c r="D108" s="46"/>
      <c r="E108" s="151"/>
      <c r="F108" s="151"/>
      <c r="G108" s="151"/>
      <c r="H108" s="151"/>
      <c r="I108" s="151"/>
      <c r="J108" s="151"/>
      <c r="K108" s="151"/>
      <c r="L108" s="151"/>
      <c r="M108" s="156"/>
      <c r="N108" s="156"/>
      <c r="O108" s="46"/>
      <c r="P108" s="46"/>
      <c r="Q108" s="46"/>
    </row>
    <row r="109" spans="2:17" x14ac:dyDescent="0.25">
      <c r="B109" s="46"/>
      <c r="C109" s="46"/>
      <c r="D109" s="46"/>
      <c r="E109" s="151"/>
      <c r="F109" s="151"/>
      <c r="G109" s="151"/>
      <c r="H109" s="151"/>
      <c r="I109" s="151"/>
      <c r="J109" s="151"/>
      <c r="K109" s="151"/>
      <c r="L109" s="151"/>
      <c r="M109" s="156"/>
      <c r="N109" s="156"/>
      <c r="O109" s="46"/>
      <c r="P109" s="46"/>
      <c r="Q109" s="46"/>
    </row>
    <row r="110" spans="2:17" x14ac:dyDescent="0.25">
      <c r="B110" s="46"/>
      <c r="C110" s="46"/>
      <c r="D110" s="46"/>
      <c r="E110" s="151"/>
      <c r="F110" s="151"/>
      <c r="G110" s="151"/>
      <c r="H110" s="151"/>
      <c r="I110" s="151"/>
      <c r="J110" s="151"/>
      <c r="K110" s="151"/>
      <c r="L110" s="151"/>
      <c r="M110" s="156"/>
      <c r="N110" s="156"/>
      <c r="O110" s="46"/>
      <c r="P110" s="46"/>
      <c r="Q110" s="46"/>
    </row>
    <row r="111" spans="2:17" x14ac:dyDescent="0.25">
      <c r="B111" s="46"/>
      <c r="C111" s="46"/>
      <c r="D111" s="46"/>
      <c r="E111" s="151"/>
      <c r="F111" s="151"/>
      <c r="G111" s="151"/>
      <c r="H111" s="151"/>
      <c r="I111" s="151"/>
      <c r="J111" s="151"/>
      <c r="K111" s="151"/>
      <c r="L111" s="151"/>
      <c r="M111" s="156"/>
      <c r="N111" s="156"/>
      <c r="O111" s="46"/>
      <c r="P111" s="46"/>
      <c r="Q111" s="46"/>
    </row>
    <row r="112" spans="2:17" x14ac:dyDescent="0.25">
      <c r="B112" s="46"/>
      <c r="C112" s="46"/>
      <c r="D112" s="46"/>
      <c r="E112" s="151"/>
      <c r="F112" s="151"/>
      <c r="G112" s="151"/>
      <c r="H112" s="151"/>
      <c r="I112" s="151"/>
      <c r="J112" s="151"/>
      <c r="K112" s="151"/>
      <c r="L112" s="151"/>
      <c r="M112" s="156"/>
      <c r="N112" s="156"/>
      <c r="O112" s="46"/>
      <c r="P112" s="46"/>
      <c r="Q112" s="46"/>
    </row>
    <row r="113" spans="2:17" x14ac:dyDescent="0.25">
      <c r="B113" s="46"/>
      <c r="C113" s="46"/>
      <c r="D113" s="46"/>
      <c r="E113" s="151"/>
      <c r="F113" s="151"/>
      <c r="G113" s="151"/>
      <c r="H113" s="151"/>
      <c r="I113" s="151"/>
      <c r="J113" s="151"/>
      <c r="K113" s="151"/>
      <c r="L113" s="151"/>
      <c r="M113" s="156"/>
      <c r="N113" s="156"/>
      <c r="O113" s="46"/>
      <c r="P113" s="46"/>
      <c r="Q113" s="46"/>
    </row>
    <row r="114" spans="2:17" x14ac:dyDescent="0.25">
      <c r="B114" s="46"/>
      <c r="C114" s="46"/>
      <c r="D114" s="46"/>
      <c r="E114" s="151"/>
      <c r="F114" s="151"/>
      <c r="G114" s="151"/>
      <c r="H114" s="151"/>
      <c r="I114" s="151"/>
      <c r="J114" s="151"/>
      <c r="K114" s="151"/>
      <c r="L114" s="151"/>
      <c r="M114" s="156"/>
      <c r="N114" s="156"/>
      <c r="O114" s="46"/>
      <c r="P114" s="46"/>
      <c r="Q114" s="46"/>
    </row>
    <row r="115" spans="2:17" x14ac:dyDescent="0.25">
      <c r="B115" s="46"/>
      <c r="C115" s="46"/>
      <c r="D115" s="46"/>
      <c r="E115" s="151"/>
      <c r="F115" s="151"/>
      <c r="G115" s="151"/>
      <c r="H115" s="151"/>
      <c r="I115" s="151"/>
      <c r="J115" s="151"/>
      <c r="K115" s="151"/>
      <c r="L115" s="151"/>
      <c r="M115" s="156"/>
      <c r="N115" s="156"/>
      <c r="O115" s="46"/>
      <c r="P115" s="46"/>
      <c r="Q115" s="46"/>
    </row>
    <row r="116" spans="2:17" x14ac:dyDescent="0.25">
      <c r="B116" s="46"/>
      <c r="C116" s="46"/>
      <c r="D116" s="46"/>
      <c r="E116" s="151"/>
      <c r="F116" s="151"/>
      <c r="G116" s="151"/>
      <c r="H116" s="151"/>
      <c r="I116" s="151"/>
      <c r="J116" s="151"/>
      <c r="K116" s="151"/>
      <c r="L116" s="151"/>
      <c r="M116" s="156"/>
      <c r="N116" s="156"/>
      <c r="O116" s="46"/>
      <c r="P116" s="46"/>
      <c r="Q116" s="46"/>
    </row>
    <row r="117" spans="2:17" x14ac:dyDescent="0.25">
      <c r="B117" s="46"/>
      <c r="C117" s="46"/>
      <c r="D117" s="46"/>
      <c r="E117" s="151"/>
      <c r="F117" s="151"/>
      <c r="G117" s="151"/>
      <c r="H117" s="151"/>
      <c r="I117" s="151"/>
      <c r="J117" s="151"/>
      <c r="K117" s="151"/>
      <c r="L117" s="151"/>
      <c r="M117" s="156"/>
      <c r="N117" s="156"/>
      <c r="O117" s="46"/>
      <c r="P117" s="46"/>
      <c r="Q117" s="46"/>
    </row>
    <row r="118" spans="2:17" x14ac:dyDescent="0.25">
      <c r="B118" s="46"/>
      <c r="C118" s="46"/>
      <c r="D118" s="46"/>
      <c r="E118" s="151"/>
      <c r="F118" s="151"/>
      <c r="G118" s="151"/>
      <c r="H118" s="151"/>
      <c r="I118" s="151"/>
      <c r="J118" s="151"/>
      <c r="K118" s="151"/>
      <c r="L118" s="151"/>
      <c r="M118" s="156"/>
      <c r="N118" s="156"/>
      <c r="O118" s="46"/>
      <c r="P118" s="46"/>
      <c r="Q118" s="46"/>
    </row>
    <row r="119" spans="2:17" x14ac:dyDescent="0.25">
      <c r="B119" s="46"/>
      <c r="C119" s="46"/>
      <c r="D119" s="46"/>
      <c r="E119" s="151"/>
      <c r="F119" s="151"/>
      <c r="G119" s="151"/>
      <c r="H119" s="151"/>
      <c r="I119" s="151"/>
      <c r="J119" s="151"/>
      <c r="K119" s="151"/>
      <c r="L119" s="151"/>
      <c r="M119" s="156"/>
      <c r="N119" s="156"/>
      <c r="O119" s="46"/>
      <c r="P119" s="46"/>
      <c r="Q119" s="46"/>
    </row>
    <row r="120" spans="2:17" x14ac:dyDescent="0.25">
      <c r="B120" s="46"/>
      <c r="C120" s="46"/>
      <c r="D120" s="46"/>
      <c r="E120" s="151"/>
      <c r="F120" s="151"/>
      <c r="G120" s="151"/>
      <c r="H120" s="151"/>
      <c r="I120" s="151"/>
      <c r="J120" s="151"/>
      <c r="K120" s="151"/>
      <c r="L120" s="151"/>
      <c r="M120" s="156"/>
      <c r="N120" s="156"/>
      <c r="O120" s="46"/>
      <c r="P120" s="46"/>
      <c r="Q120" s="46"/>
    </row>
    <row r="121" spans="2:17" x14ac:dyDescent="0.25">
      <c r="B121" s="46"/>
      <c r="C121" s="46"/>
      <c r="D121" s="46"/>
      <c r="E121" s="151"/>
      <c r="F121" s="151"/>
      <c r="G121" s="151"/>
      <c r="H121" s="151"/>
      <c r="I121" s="151"/>
      <c r="J121" s="151"/>
      <c r="K121" s="151"/>
      <c r="L121" s="151"/>
      <c r="M121" s="156"/>
      <c r="N121" s="156"/>
      <c r="O121" s="46"/>
      <c r="P121" s="46"/>
      <c r="Q121" s="46"/>
    </row>
    <row r="122" spans="2:17" x14ac:dyDescent="0.25">
      <c r="B122" s="46"/>
      <c r="C122" s="46"/>
      <c r="D122" s="46"/>
      <c r="E122" s="151"/>
      <c r="F122" s="151"/>
      <c r="G122" s="151"/>
      <c r="H122" s="151"/>
      <c r="I122" s="151"/>
      <c r="J122" s="151"/>
      <c r="K122" s="151"/>
      <c r="L122" s="151"/>
      <c r="M122" s="156"/>
      <c r="N122" s="156"/>
      <c r="O122" s="46"/>
      <c r="P122" s="46"/>
      <c r="Q122" s="46"/>
    </row>
    <row r="123" spans="2:17" x14ac:dyDescent="0.25">
      <c r="B123" s="46"/>
      <c r="C123" s="46"/>
      <c r="D123" s="46"/>
      <c r="E123" s="151"/>
      <c r="F123" s="151"/>
      <c r="G123" s="151"/>
      <c r="H123" s="151"/>
      <c r="I123" s="151"/>
      <c r="J123" s="151"/>
      <c r="K123" s="151"/>
      <c r="L123" s="151"/>
      <c r="M123" s="156"/>
      <c r="N123" s="156"/>
      <c r="O123" s="46"/>
      <c r="P123" s="46"/>
      <c r="Q123" s="46"/>
    </row>
    <row r="124" spans="2:17" x14ac:dyDescent="0.25">
      <c r="B124" s="46"/>
      <c r="C124" s="46"/>
      <c r="D124" s="46"/>
      <c r="E124" s="151"/>
      <c r="F124" s="151"/>
      <c r="G124" s="151"/>
      <c r="H124" s="151"/>
      <c r="I124" s="151"/>
      <c r="J124" s="151"/>
      <c r="K124" s="151"/>
      <c r="L124" s="151"/>
      <c r="M124" s="156"/>
      <c r="N124" s="156"/>
      <c r="O124" s="46"/>
      <c r="P124" s="46"/>
      <c r="Q124" s="46"/>
    </row>
    <row r="125" spans="2:17" x14ac:dyDescent="0.25">
      <c r="B125" s="46"/>
      <c r="C125" s="46"/>
      <c r="D125" s="46"/>
      <c r="E125" s="151"/>
      <c r="F125" s="151"/>
      <c r="G125" s="151"/>
      <c r="H125" s="151"/>
      <c r="I125" s="151"/>
      <c r="J125" s="151"/>
      <c r="K125" s="151"/>
      <c r="L125" s="151"/>
      <c r="M125" s="156"/>
      <c r="N125" s="156"/>
      <c r="O125" s="46"/>
      <c r="P125" s="46"/>
      <c r="Q125" s="46"/>
    </row>
    <row r="126" spans="2:17" x14ac:dyDescent="0.25">
      <c r="B126" s="46"/>
      <c r="C126" s="46"/>
      <c r="D126" s="46"/>
      <c r="E126" s="151"/>
      <c r="F126" s="151"/>
      <c r="G126" s="151"/>
      <c r="H126" s="151"/>
      <c r="I126" s="151"/>
      <c r="J126" s="151"/>
      <c r="K126" s="151"/>
      <c r="L126" s="151"/>
      <c r="M126" s="156"/>
      <c r="N126" s="156"/>
      <c r="O126" s="46"/>
      <c r="P126" s="46"/>
      <c r="Q126" s="46"/>
    </row>
    <row r="127" spans="2:17" x14ac:dyDescent="0.25">
      <c r="B127" s="46"/>
      <c r="C127" s="46"/>
      <c r="D127" s="46"/>
      <c r="E127" s="151"/>
      <c r="F127" s="151"/>
      <c r="G127" s="151"/>
      <c r="H127" s="151"/>
      <c r="I127" s="151"/>
      <c r="J127" s="151"/>
      <c r="K127" s="151"/>
      <c r="L127" s="151"/>
      <c r="M127" s="156"/>
      <c r="N127" s="156"/>
      <c r="O127" s="46"/>
      <c r="P127" s="46"/>
      <c r="Q127" s="46"/>
    </row>
    <row r="128" spans="2:17" x14ac:dyDescent="0.25">
      <c r="B128" s="46"/>
      <c r="C128" s="46"/>
      <c r="D128" s="46"/>
      <c r="E128" s="151"/>
      <c r="F128" s="151"/>
      <c r="G128" s="151"/>
      <c r="H128" s="151"/>
      <c r="I128" s="151"/>
      <c r="J128" s="151"/>
      <c r="K128" s="151"/>
      <c r="L128" s="151"/>
      <c r="M128" s="156"/>
      <c r="N128" s="156"/>
      <c r="O128" s="46"/>
      <c r="P128" s="46"/>
      <c r="Q128" s="46"/>
    </row>
    <row r="129" spans="2:17" x14ac:dyDescent="0.25">
      <c r="B129" s="46"/>
      <c r="C129" s="46"/>
      <c r="D129" s="46"/>
      <c r="E129" s="151"/>
      <c r="F129" s="151"/>
      <c r="G129" s="151"/>
      <c r="H129" s="151"/>
      <c r="I129" s="151"/>
      <c r="J129" s="151"/>
      <c r="K129" s="151"/>
      <c r="L129" s="151"/>
      <c r="M129" s="156"/>
      <c r="N129" s="156"/>
      <c r="O129" s="46"/>
      <c r="P129" s="46"/>
      <c r="Q129" s="46"/>
    </row>
    <row r="130" spans="2:17" x14ac:dyDescent="0.25">
      <c r="B130" s="46"/>
      <c r="C130" s="46"/>
      <c r="D130" s="46"/>
      <c r="E130" s="151"/>
      <c r="F130" s="151"/>
      <c r="G130" s="151"/>
      <c r="H130" s="151"/>
      <c r="I130" s="151"/>
      <c r="J130" s="151"/>
      <c r="K130" s="151"/>
      <c r="L130" s="151"/>
      <c r="M130" s="156"/>
      <c r="N130" s="156"/>
      <c r="O130" s="46"/>
      <c r="P130" s="46"/>
      <c r="Q130" s="46"/>
    </row>
    <row r="131" spans="2:17" x14ac:dyDescent="0.25">
      <c r="B131" s="46"/>
      <c r="C131" s="46"/>
      <c r="D131" s="46"/>
      <c r="E131" s="151"/>
      <c r="F131" s="151"/>
      <c r="G131" s="151"/>
      <c r="H131" s="151"/>
      <c r="I131" s="151"/>
      <c r="J131" s="151"/>
      <c r="K131" s="151"/>
      <c r="L131" s="151"/>
      <c r="M131" s="156"/>
      <c r="N131" s="156"/>
      <c r="O131" s="46"/>
      <c r="P131" s="46"/>
      <c r="Q131" s="46"/>
    </row>
    <row r="132" spans="2:17" x14ac:dyDescent="0.25">
      <c r="B132" s="46"/>
      <c r="C132" s="46"/>
      <c r="D132" s="46"/>
      <c r="E132" s="151"/>
      <c r="F132" s="151"/>
      <c r="G132" s="151"/>
      <c r="H132" s="151"/>
      <c r="I132" s="151"/>
      <c r="J132" s="151"/>
      <c r="K132" s="151"/>
      <c r="L132" s="151"/>
      <c r="M132" s="156"/>
      <c r="N132" s="156"/>
      <c r="O132" s="46"/>
      <c r="P132" s="46"/>
      <c r="Q132" s="46"/>
    </row>
    <row r="133" spans="2:17" x14ac:dyDescent="0.25">
      <c r="B133" s="46"/>
      <c r="C133" s="46"/>
      <c r="D133" s="46"/>
      <c r="E133" s="151"/>
      <c r="F133" s="151"/>
      <c r="G133" s="151"/>
      <c r="H133" s="151"/>
      <c r="I133" s="151"/>
      <c r="J133" s="151"/>
      <c r="K133" s="151"/>
      <c r="L133" s="151"/>
      <c r="M133" s="156"/>
      <c r="N133" s="156"/>
      <c r="O133" s="46"/>
      <c r="P133" s="46"/>
      <c r="Q133" s="46"/>
    </row>
    <row r="134" spans="2:17" x14ac:dyDescent="0.25">
      <c r="B134" s="46"/>
      <c r="C134" s="46"/>
      <c r="D134" s="46"/>
      <c r="E134" s="151"/>
      <c r="F134" s="151"/>
      <c r="G134" s="151"/>
      <c r="H134" s="151"/>
      <c r="I134" s="151"/>
      <c r="J134" s="151"/>
      <c r="K134" s="151"/>
      <c r="L134" s="151"/>
      <c r="M134" s="156"/>
      <c r="N134" s="156"/>
      <c r="O134" s="46"/>
      <c r="P134" s="46"/>
      <c r="Q134" s="46"/>
    </row>
    <row r="135" spans="2:17" x14ac:dyDescent="0.25">
      <c r="B135" s="46"/>
      <c r="C135" s="46"/>
      <c r="D135" s="46"/>
      <c r="E135" s="151"/>
      <c r="F135" s="151"/>
      <c r="G135" s="151"/>
      <c r="H135" s="151"/>
      <c r="I135" s="151"/>
      <c r="J135" s="151"/>
      <c r="K135" s="151"/>
      <c r="L135" s="151"/>
      <c r="M135" s="156"/>
      <c r="N135" s="156"/>
      <c r="O135" s="46"/>
      <c r="P135" s="46"/>
      <c r="Q135" s="46"/>
    </row>
    <row r="136" spans="2:17" x14ac:dyDescent="0.25">
      <c r="B136" s="46"/>
      <c r="C136" s="46"/>
      <c r="D136" s="46"/>
      <c r="E136" s="151"/>
      <c r="F136" s="151"/>
      <c r="G136" s="151"/>
      <c r="H136" s="151"/>
      <c r="I136" s="151"/>
      <c r="J136" s="151"/>
      <c r="K136" s="151"/>
      <c r="L136" s="151"/>
      <c r="M136" s="156"/>
      <c r="N136" s="156"/>
      <c r="O136" s="46"/>
      <c r="P136" s="46"/>
      <c r="Q136" s="46"/>
    </row>
    <row r="137" spans="2:17" x14ac:dyDescent="0.25">
      <c r="B137" s="46"/>
      <c r="C137" s="46"/>
      <c r="D137" s="46"/>
      <c r="E137" s="151"/>
      <c r="F137" s="151"/>
      <c r="G137" s="151"/>
      <c r="H137" s="151"/>
      <c r="I137" s="151"/>
      <c r="J137" s="151"/>
      <c r="K137" s="151"/>
      <c r="L137" s="151"/>
      <c r="M137" s="156"/>
      <c r="N137" s="156"/>
      <c r="O137" s="46"/>
      <c r="P137" s="46"/>
      <c r="Q137" s="46"/>
    </row>
    <row r="138" spans="2:17" x14ac:dyDescent="0.25">
      <c r="B138" s="46"/>
      <c r="C138" s="46"/>
      <c r="D138" s="46"/>
      <c r="E138" s="151"/>
      <c r="F138" s="151"/>
      <c r="G138" s="151"/>
      <c r="H138" s="151"/>
      <c r="I138" s="151"/>
      <c r="J138" s="151"/>
      <c r="K138" s="151"/>
      <c r="L138" s="151"/>
      <c r="M138" s="156"/>
      <c r="N138" s="156"/>
      <c r="O138" s="46"/>
      <c r="P138" s="46"/>
      <c r="Q138" s="46"/>
    </row>
    <row r="139" spans="2:17" x14ac:dyDescent="0.25">
      <c r="B139" s="46"/>
      <c r="C139" s="46"/>
      <c r="D139" s="46"/>
      <c r="E139" s="151"/>
      <c r="F139" s="151"/>
      <c r="G139" s="151"/>
      <c r="H139" s="151"/>
      <c r="I139" s="151"/>
      <c r="J139" s="151"/>
      <c r="K139" s="151"/>
      <c r="L139" s="151"/>
      <c r="M139" s="156"/>
      <c r="N139" s="156"/>
      <c r="O139" s="46"/>
      <c r="P139" s="46"/>
      <c r="Q139" s="46"/>
    </row>
    <row r="140" spans="2:17" x14ac:dyDescent="0.25">
      <c r="B140" s="46"/>
      <c r="C140" s="46"/>
      <c r="D140" s="46"/>
      <c r="E140" s="151"/>
      <c r="F140" s="151"/>
      <c r="G140" s="151"/>
      <c r="H140" s="151"/>
      <c r="I140" s="151"/>
      <c r="J140" s="151"/>
      <c r="K140" s="151"/>
      <c r="L140" s="151"/>
      <c r="M140" s="156"/>
      <c r="N140" s="156"/>
      <c r="O140" s="46"/>
      <c r="P140" s="46"/>
      <c r="Q140" s="46"/>
    </row>
    <row r="141" spans="2:17" x14ac:dyDescent="0.25">
      <c r="B141" s="46"/>
      <c r="C141" s="46"/>
      <c r="D141" s="46"/>
      <c r="E141" s="151"/>
      <c r="F141" s="151"/>
      <c r="G141" s="151"/>
      <c r="H141" s="151"/>
      <c r="I141" s="151"/>
      <c r="J141" s="151"/>
      <c r="K141" s="151"/>
      <c r="L141" s="151"/>
      <c r="M141" s="156"/>
      <c r="N141" s="156"/>
      <c r="O141" s="46"/>
      <c r="P141" s="46"/>
      <c r="Q141" s="46"/>
    </row>
    <row r="142" spans="2:17" x14ac:dyDescent="0.25">
      <c r="B142" s="46"/>
      <c r="C142" s="46"/>
      <c r="D142" s="46"/>
      <c r="E142" s="151"/>
      <c r="F142" s="151"/>
      <c r="G142" s="151"/>
      <c r="H142" s="151"/>
      <c r="I142" s="151"/>
      <c r="J142" s="151"/>
      <c r="K142" s="151"/>
      <c r="L142" s="151"/>
      <c r="M142" s="156"/>
      <c r="N142" s="156"/>
      <c r="O142" s="46"/>
      <c r="P142" s="46"/>
      <c r="Q142" s="46"/>
    </row>
    <row r="143" spans="2:17" x14ac:dyDescent="0.25">
      <c r="B143" s="46"/>
      <c r="C143" s="46"/>
      <c r="D143" s="46"/>
      <c r="E143" s="151"/>
      <c r="F143" s="151"/>
      <c r="G143" s="151"/>
      <c r="H143" s="151"/>
      <c r="I143" s="151"/>
      <c r="J143" s="151"/>
      <c r="K143" s="151"/>
      <c r="L143" s="151"/>
      <c r="M143" s="156"/>
      <c r="N143" s="156"/>
      <c r="O143" s="46"/>
      <c r="P143" s="46"/>
      <c r="Q143" s="46"/>
    </row>
    <row r="144" spans="2:17" x14ac:dyDescent="0.25">
      <c r="B144" s="46"/>
      <c r="C144" s="46"/>
      <c r="D144" s="46"/>
      <c r="E144" s="151"/>
      <c r="F144" s="151"/>
      <c r="G144" s="151"/>
      <c r="H144" s="151"/>
      <c r="I144" s="151"/>
      <c r="J144" s="151"/>
      <c r="K144" s="151"/>
      <c r="L144" s="151"/>
      <c r="M144" s="156"/>
      <c r="N144" s="156"/>
      <c r="O144" s="46"/>
      <c r="P144" s="46"/>
      <c r="Q144" s="46"/>
    </row>
    <row r="145" spans="2:17" x14ac:dyDescent="0.25">
      <c r="B145" s="46"/>
      <c r="C145" s="46"/>
      <c r="D145" s="46"/>
      <c r="E145" s="151"/>
      <c r="F145" s="151"/>
      <c r="G145" s="151"/>
      <c r="H145" s="151"/>
      <c r="I145" s="151"/>
      <c r="J145" s="151"/>
      <c r="K145" s="151"/>
      <c r="L145" s="151"/>
      <c r="M145" s="156"/>
      <c r="N145" s="156"/>
      <c r="O145" s="46"/>
      <c r="P145" s="46"/>
      <c r="Q145" s="46"/>
    </row>
    <row r="146" spans="2:17" x14ac:dyDescent="0.25">
      <c r="B146" s="46"/>
      <c r="C146" s="46"/>
      <c r="D146" s="46"/>
      <c r="E146" s="151"/>
      <c r="F146" s="151"/>
      <c r="G146" s="151"/>
      <c r="H146" s="151"/>
      <c r="I146" s="151"/>
      <c r="J146" s="151"/>
      <c r="K146" s="151"/>
      <c r="L146" s="151"/>
      <c r="M146" s="156"/>
      <c r="N146" s="156"/>
      <c r="O146" s="46"/>
      <c r="P146" s="46"/>
      <c r="Q146" s="46"/>
    </row>
    <row r="147" spans="2:17" x14ac:dyDescent="0.25">
      <c r="B147" s="46"/>
      <c r="C147" s="46"/>
      <c r="D147" s="46"/>
      <c r="E147" s="151"/>
      <c r="F147" s="151"/>
      <c r="G147" s="151"/>
      <c r="H147" s="151"/>
      <c r="I147" s="151"/>
      <c r="J147" s="151"/>
      <c r="K147" s="151"/>
      <c r="L147" s="151"/>
      <c r="M147" s="156"/>
      <c r="N147" s="156"/>
      <c r="O147" s="46"/>
      <c r="P147" s="46"/>
      <c r="Q147" s="46"/>
    </row>
    <row r="148" spans="2:17" x14ac:dyDescent="0.25">
      <c r="B148" s="46"/>
      <c r="C148" s="46"/>
      <c r="D148" s="46"/>
      <c r="E148" s="151"/>
      <c r="F148" s="151"/>
      <c r="G148" s="151"/>
      <c r="H148" s="151"/>
      <c r="I148" s="151"/>
      <c r="J148" s="151"/>
      <c r="K148" s="151"/>
      <c r="L148" s="151"/>
      <c r="M148" s="156"/>
      <c r="N148" s="156"/>
      <c r="O148" s="46"/>
      <c r="P148" s="46"/>
      <c r="Q148" s="46"/>
    </row>
    <row r="149" spans="2:17" x14ac:dyDescent="0.25">
      <c r="B149" s="46"/>
      <c r="C149" s="46"/>
      <c r="D149" s="46"/>
      <c r="E149" s="151"/>
      <c r="F149" s="151"/>
      <c r="G149" s="151"/>
      <c r="H149" s="151"/>
      <c r="I149" s="151"/>
      <c r="J149" s="151"/>
      <c r="K149" s="151"/>
      <c r="L149" s="151"/>
      <c r="M149" s="156"/>
      <c r="N149" s="156"/>
      <c r="O149" s="46"/>
      <c r="P149" s="46"/>
      <c r="Q149" s="46"/>
    </row>
    <row r="150" spans="2:17" x14ac:dyDescent="0.25">
      <c r="B150" s="46"/>
      <c r="C150" s="46"/>
      <c r="D150" s="46"/>
      <c r="E150" s="151"/>
      <c r="F150" s="151"/>
      <c r="G150" s="151"/>
      <c r="H150" s="151"/>
      <c r="I150" s="151"/>
      <c r="J150" s="151"/>
      <c r="K150" s="151"/>
      <c r="L150" s="151"/>
      <c r="M150" s="156"/>
      <c r="N150" s="156"/>
      <c r="O150" s="46"/>
      <c r="P150" s="46"/>
      <c r="Q150" s="46"/>
    </row>
    <row r="151" spans="2:17" x14ac:dyDescent="0.25">
      <c r="B151" s="46"/>
      <c r="C151" s="46"/>
      <c r="D151" s="46"/>
      <c r="E151" s="151"/>
      <c r="F151" s="151"/>
      <c r="G151" s="151"/>
      <c r="H151" s="151"/>
      <c r="I151" s="151"/>
      <c r="J151" s="151"/>
      <c r="K151" s="151"/>
      <c r="L151" s="151"/>
      <c r="M151" s="156"/>
      <c r="N151" s="156"/>
      <c r="O151" s="46"/>
      <c r="P151" s="46"/>
      <c r="Q151" s="46"/>
    </row>
    <row r="152" spans="2:17" x14ac:dyDescent="0.25">
      <c r="B152" s="46"/>
      <c r="C152" s="46"/>
      <c r="D152" s="46"/>
      <c r="E152" s="151"/>
      <c r="F152" s="151"/>
      <c r="G152" s="151"/>
      <c r="H152" s="151"/>
      <c r="I152" s="151"/>
      <c r="J152" s="151"/>
      <c r="K152" s="151"/>
      <c r="L152" s="151"/>
      <c r="M152" s="156"/>
      <c r="N152" s="156"/>
      <c r="O152" s="46"/>
      <c r="P152" s="46"/>
      <c r="Q152" s="46"/>
    </row>
    <row r="153" spans="2:17" x14ac:dyDescent="0.25">
      <c r="B153" s="46"/>
      <c r="C153" s="46"/>
      <c r="D153" s="46"/>
      <c r="E153" s="151"/>
      <c r="F153" s="151"/>
      <c r="G153" s="151"/>
      <c r="H153" s="151"/>
      <c r="I153" s="151"/>
      <c r="J153" s="151"/>
      <c r="K153" s="151"/>
      <c r="L153" s="151"/>
      <c r="M153" s="156"/>
      <c r="N153" s="156"/>
      <c r="O153" s="46"/>
      <c r="P153" s="46"/>
      <c r="Q153" s="46"/>
    </row>
    <row r="154" spans="2:17" x14ac:dyDescent="0.25">
      <c r="B154" s="46"/>
      <c r="C154" s="46"/>
      <c r="D154" s="46"/>
      <c r="E154" s="151"/>
      <c r="F154" s="151"/>
      <c r="G154" s="151"/>
      <c r="H154" s="151"/>
      <c r="I154" s="151"/>
      <c r="J154" s="151"/>
      <c r="K154" s="151"/>
      <c r="L154" s="151"/>
      <c r="M154" s="156"/>
      <c r="N154" s="156"/>
      <c r="O154" s="46"/>
      <c r="P154" s="46"/>
      <c r="Q154" s="46"/>
    </row>
    <row r="155" spans="2:17" x14ac:dyDescent="0.25">
      <c r="B155" s="46"/>
      <c r="C155" s="46"/>
      <c r="D155" s="46"/>
      <c r="E155" s="151"/>
      <c r="F155" s="151"/>
      <c r="G155" s="151"/>
      <c r="H155" s="151"/>
      <c r="I155" s="151"/>
      <c r="J155" s="151"/>
      <c r="K155" s="151"/>
      <c r="L155" s="151"/>
      <c r="M155" s="156"/>
      <c r="N155" s="156"/>
      <c r="O155" s="46"/>
      <c r="P155" s="46"/>
      <c r="Q155" s="46"/>
    </row>
    <row r="156" spans="2:17" x14ac:dyDescent="0.25">
      <c r="B156" s="46"/>
      <c r="C156" s="46"/>
      <c r="D156" s="46"/>
      <c r="E156" s="151"/>
      <c r="F156" s="151"/>
      <c r="G156" s="151"/>
      <c r="H156" s="151"/>
      <c r="I156" s="151"/>
      <c r="J156" s="151"/>
      <c r="K156" s="151"/>
      <c r="L156" s="151"/>
      <c r="M156" s="156"/>
      <c r="N156" s="156"/>
      <c r="O156" s="46"/>
      <c r="P156" s="46"/>
      <c r="Q156" s="46"/>
    </row>
    <row r="157" spans="2:17" x14ac:dyDescent="0.25">
      <c r="B157" s="46"/>
      <c r="C157" s="46"/>
      <c r="D157" s="46"/>
      <c r="E157" s="151"/>
      <c r="F157" s="151"/>
      <c r="G157" s="151"/>
      <c r="H157" s="151"/>
      <c r="I157" s="151"/>
      <c r="J157" s="151"/>
      <c r="K157" s="151"/>
      <c r="L157" s="151"/>
      <c r="M157" s="156"/>
      <c r="N157" s="156"/>
      <c r="O157" s="46"/>
      <c r="P157" s="46"/>
      <c r="Q157" s="46"/>
    </row>
    <row r="158" spans="2:17" x14ac:dyDescent="0.25">
      <c r="B158" s="46"/>
      <c r="C158" s="46"/>
      <c r="D158" s="46"/>
      <c r="E158" s="151"/>
      <c r="F158" s="151"/>
      <c r="G158" s="151"/>
      <c r="H158" s="151"/>
      <c r="I158" s="151"/>
      <c r="J158" s="151"/>
      <c r="K158" s="151"/>
      <c r="L158" s="151"/>
      <c r="M158" s="156"/>
      <c r="N158" s="156"/>
      <c r="O158" s="46"/>
      <c r="P158" s="46"/>
      <c r="Q158" s="46"/>
    </row>
    <row r="159" spans="2:17" x14ac:dyDescent="0.25">
      <c r="B159" s="46"/>
      <c r="C159" s="46"/>
      <c r="D159" s="46"/>
      <c r="E159" s="151"/>
      <c r="F159" s="151"/>
      <c r="G159" s="151"/>
      <c r="H159" s="151"/>
      <c r="I159" s="151"/>
      <c r="J159" s="151"/>
      <c r="K159" s="151"/>
      <c r="L159" s="151"/>
      <c r="M159" s="156"/>
      <c r="N159" s="156"/>
      <c r="O159" s="46"/>
      <c r="P159" s="46"/>
      <c r="Q159" s="46"/>
    </row>
    <row r="160" spans="2:17" ht="35.1" customHeight="1" x14ac:dyDescent="0.25">
      <c r="B160" s="46"/>
      <c r="C160" s="46"/>
      <c r="D160" s="46"/>
      <c r="E160" s="169"/>
      <c r="F160" s="154"/>
      <c r="G160" s="345" t="s">
        <v>187</v>
      </c>
      <c r="H160" s="345"/>
      <c r="I160" s="345" t="s">
        <v>188</v>
      </c>
      <c r="J160" s="345"/>
      <c r="K160" s="345" t="s">
        <v>189</v>
      </c>
      <c r="L160" s="345"/>
      <c r="M160" s="156"/>
      <c r="N160" s="156"/>
      <c r="O160" s="46"/>
      <c r="P160" s="46"/>
      <c r="Q160" s="46"/>
    </row>
    <row r="161" spans="2:17" ht="35.1" customHeight="1" x14ac:dyDescent="0.25">
      <c r="B161" s="46"/>
      <c r="C161" s="46"/>
      <c r="D161" s="46"/>
      <c r="E161" s="170" t="s">
        <v>186</v>
      </c>
      <c r="F161" s="202"/>
      <c r="G161" s="346">
        <f>+H34</f>
        <v>0</v>
      </c>
      <c r="H161" s="346"/>
      <c r="I161" s="346">
        <f>+K34</f>
        <v>0</v>
      </c>
      <c r="J161" s="346"/>
      <c r="K161" s="346">
        <f>+N34</f>
        <v>0</v>
      </c>
      <c r="L161" s="346"/>
      <c r="M161" s="156"/>
      <c r="N161" s="156"/>
      <c r="O161" s="46"/>
      <c r="P161" s="46"/>
      <c r="Q161" s="46"/>
    </row>
    <row r="162" spans="2:17" ht="35.1" customHeight="1" x14ac:dyDescent="0.25">
      <c r="B162" s="46"/>
      <c r="C162" s="46"/>
      <c r="D162" s="46"/>
      <c r="E162" s="170" t="s">
        <v>86</v>
      </c>
      <c r="F162" s="202"/>
      <c r="G162" s="344">
        <f>+MAX(H68:H69)</f>
        <v>0</v>
      </c>
      <c r="H162" s="344"/>
      <c r="I162" s="344">
        <f>+MAX(L68:L69)</f>
        <v>0</v>
      </c>
      <c r="J162" s="344"/>
      <c r="K162" s="344">
        <f>+MAX(P68:P69)</f>
        <v>0</v>
      </c>
      <c r="L162" s="344"/>
      <c r="M162" s="156"/>
      <c r="N162" s="156"/>
      <c r="O162" s="46"/>
      <c r="P162" s="46"/>
      <c r="Q162" s="46"/>
    </row>
    <row r="163" spans="2:17" ht="25.5" x14ac:dyDescent="0.35">
      <c r="B163" s="46"/>
      <c r="C163" s="46"/>
      <c r="D163" s="46"/>
      <c r="E163" s="171"/>
      <c r="F163" s="171"/>
      <c r="G163" s="171"/>
      <c r="H163" s="171"/>
      <c r="I163" s="151"/>
      <c r="J163" s="151"/>
      <c r="K163" s="151"/>
      <c r="L163" s="151"/>
      <c r="M163" s="156"/>
      <c r="N163" s="156"/>
      <c r="O163" s="46"/>
      <c r="P163" s="46"/>
      <c r="Q163" s="46"/>
    </row>
    <row r="164" spans="2:17" x14ac:dyDescent="0.25">
      <c r="B164" s="46"/>
      <c r="C164" s="46"/>
      <c r="D164" s="46"/>
      <c r="E164" s="151"/>
      <c r="F164" s="151"/>
      <c r="G164" s="151"/>
      <c r="H164" s="151"/>
      <c r="I164" s="151"/>
      <c r="J164" s="151"/>
      <c r="K164" s="151"/>
      <c r="L164" s="151"/>
      <c r="M164" s="156"/>
      <c r="N164" s="156"/>
      <c r="O164" s="46"/>
      <c r="P164" s="46"/>
      <c r="Q164" s="46"/>
    </row>
    <row r="165" spans="2:17" x14ac:dyDescent="0.25">
      <c r="B165" s="46"/>
      <c r="C165" s="46"/>
      <c r="D165" s="46"/>
      <c r="E165" s="151"/>
      <c r="F165" s="151"/>
      <c r="G165" s="151"/>
      <c r="H165" s="151"/>
      <c r="I165" s="151"/>
      <c r="J165" s="151"/>
      <c r="K165" s="151"/>
      <c r="L165" s="151"/>
      <c r="M165" s="156"/>
      <c r="N165" s="156"/>
      <c r="O165" s="46"/>
      <c r="P165" s="46"/>
      <c r="Q165" s="46"/>
    </row>
    <row r="166" spans="2:17" x14ac:dyDescent="0.25">
      <c r="B166" s="46"/>
      <c r="C166" s="46"/>
      <c r="D166" s="46"/>
      <c r="E166" s="151"/>
      <c r="F166" s="151"/>
      <c r="G166" s="151"/>
      <c r="H166" s="151"/>
      <c r="I166" s="151"/>
      <c r="J166" s="151"/>
      <c r="K166" s="151"/>
      <c r="L166" s="151"/>
      <c r="M166" s="156"/>
      <c r="N166" s="156"/>
      <c r="O166" s="46"/>
      <c r="P166" s="46"/>
      <c r="Q166" s="46"/>
    </row>
    <row r="167" spans="2:17" x14ac:dyDescent="0.25">
      <c r="B167" s="46"/>
      <c r="C167" s="46"/>
      <c r="D167" s="46"/>
      <c r="E167" s="151"/>
      <c r="F167" s="151"/>
      <c r="G167" s="151"/>
      <c r="H167" s="151"/>
      <c r="I167" s="151"/>
      <c r="J167" s="151"/>
      <c r="K167" s="151"/>
      <c r="L167" s="151"/>
      <c r="M167" s="156"/>
      <c r="N167" s="156"/>
      <c r="O167" s="46"/>
      <c r="P167" s="46"/>
      <c r="Q167" s="46"/>
    </row>
    <row r="168" spans="2:17" x14ac:dyDescent="0.25">
      <c r="B168" s="46"/>
      <c r="C168" s="46"/>
      <c r="D168" s="46"/>
      <c r="E168" s="151"/>
      <c r="F168" s="151"/>
      <c r="G168" s="151"/>
      <c r="H168" s="151"/>
      <c r="I168" s="151"/>
      <c r="J168" s="151"/>
      <c r="K168" s="151"/>
      <c r="L168" s="151"/>
      <c r="M168" s="156"/>
      <c r="N168" s="156"/>
      <c r="O168" s="46"/>
      <c r="P168" s="46"/>
      <c r="Q168" s="46"/>
    </row>
    <row r="169" spans="2:17" x14ac:dyDescent="0.25">
      <c r="B169" s="46"/>
      <c r="C169" s="46"/>
      <c r="D169" s="46"/>
      <c r="E169" s="151"/>
      <c r="F169" s="151"/>
      <c r="G169" s="151"/>
      <c r="H169" s="151"/>
      <c r="I169" s="151"/>
      <c r="J169" s="151"/>
      <c r="K169" s="151"/>
      <c r="L169" s="151"/>
      <c r="M169" s="156"/>
      <c r="N169" s="156"/>
      <c r="O169" s="46"/>
      <c r="P169" s="46"/>
      <c r="Q169" s="46"/>
    </row>
    <row r="170" spans="2:17" ht="30" x14ac:dyDescent="0.25">
      <c r="B170" s="46"/>
      <c r="C170" s="46"/>
      <c r="D170" s="46"/>
      <c r="E170" s="151"/>
      <c r="F170" s="151"/>
      <c r="G170" s="152"/>
      <c r="H170" s="151"/>
      <c r="I170" s="151"/>
      <c r="J170" s="151"/>
      <c r="K170" s="151"/>
      <c r="L170" s="151"/>
      <c r="M170" s="156"/>
      <c r="N170" s="156"/>
      <c r="O170" s="46"/>
      <c r="P170" s="46"/>
      <c r="Q170" s="46"/>
    </row>
    <row r="171" spans="2:17" x14ac:dyDescent="0.25">
      <c r="B171" s="46"/>
      <c r="C171" s="46"/>
      <c r="D171" s="46"/>
      <c r="E171" s="151"/>
      <c r="F171" s="151"/>
      <c r="G171" s="151"/>
      <c r="H171" s="151"/>
      <c r="I171" s="151"/>
      <c r="J171" s="151"/>
      <c r="K171" s="151"/>
      <c r="L171" s="151"/>
      <c r="M171" s="156"/>
      <c r="N171" s="156"/>
      <c r="O171" s="46"/>
      <c r="P171" s="46"/>
      <c r="Q171" s="46"/>
    </row>
    <row r="172" spans="2:17" x14ac:dyDescent="0.25">
      <c r="B172" s="46"/>
      <c r="C172" s="172"/>
      <c r="D172" s="46"/>
      <c r="E172" s="151"/>
      <c r="F172" s="151"/>
      <c r="G172" s="151"/>
      <c r="H172" s="151"/>
      <c r="I172" s="151"/>
      <c r="J172" s="151"/>
      <c r="K172" s="151"/>
      <c r="L172" s="151"/>
      <c r="M172" s="156"/>
      <c r="N172" s="156"/>
      <c r="O172" s="46"/>
      <c r="P172" s="46"/>
      <c r="Q172" s="46"/>
    </row>
    <row r="173" spans="2:17" x14ac:dyDescent="0.25">
      <c r="B173" s="46"/>
      <c r="C173" s="46"/>
      <c r="D173" s="46"/>
      <c r="E173" s="151"/>
      <c r="F173" s="151"/>
      <c r="G173" s="151"/>
      <c r="H173" s="151"/>
      <c r="I173" s="151"/>
      <c r="J173" s="151"/>
      <c r="K173" s="151"/>
      <c r="L173" s="151"/>
      <c r="M173" s="156"/>
      <c r="N173" s="156"/>
      <c r="O173" s="46"/>
      <c r="P173" s="46"/>
      <c r="Q173" s="46"/>
    </row>
    <row r="174" spans="2:17" x14ac:dyDescent="0.25">
      <c r="B174" s="46"/>
      <c r="C174" s="46"/>
      <c r="D174" s="46"/>
      <c r="E174" s="151"/>
      <c r="F174" s="151"/>
      <c r="G174" s="151"/>
      <c r="H174" s="151"/>
      <c r="I174" s="151"/>
      <c r="J174" s="151"/>
      <c r="K174" s="151"/>
      <c r="L174" s="151"/>
      <c r="M174" s="156"/>
      <c r="N174" s="156"/>
      <c r="O174" s="46"/>
      <c r="P174" s="46"/>
      <c r="Q174" s="46"/>
    </row>
    <row r="175" spans="2:17" x14ac:dyDescent="0.25">
      <c r="B175" s="46"/>
      <c r="C175" s="46"/>
      <c r="D175" s="46"/>
      <c r="E175" s="151"/>
      <c r="F175" s="151"/>
      <c r="G175" s="151"/>
      <c r="H175" s="151"/>
      <c r="I175" s="151"/>
      <c r="J175" s="151"/>
      <c r="K175" s="151"/>
      <c r="L175" s="151"/>
      <c r="M175" s="156"/>
      <c r="N175" s="156"/>
      <c r="O175" s="46"/>
      <c r="P175" s="46"/>
      <c r="Q175" s="46"/>
    </row>
    <row r="176" spans="2:17" x14ac:dyDescent="0.25">
      <c r="B176" s="46"/>
      <c r="C176" s="46"/>
      <c r="D176" s="46"/>
      <c r="E176" s="151"/>
      <c r="F176" s="151"/>
      <c r="G176" s="151"/>
      <c r="H176" s="151"/>
      <c r="I176" s="151"/>
      <c r="J176" s="151"/>
      <c r="K176" s="151"/>
      <c r="L176" s="151"/>
      <c r="M176" s="156"/>
      <c r="N176" s="156"/>
      <c r="O176" s="46"/>
      <c r="P176" s="46"/>
      <c r="Q176" s="46"/>
    </row>
    <row r="177" spans="2:17" x14ac:dyDescent="0.25">
      <c r="B177" s="46"/>
      <c r="C177" s="46"/>
      <c r="D177" s="46"/>
      <c r="E177" s="151"/>
      <c r="F177" s="151"/>
      <c r="G177" s="151"/>
      <c r="H177" s="151"/>
      <c r="I177" s="151"/>
      <c r="J177" s="151"/>
      <c r="K177" s="151"/>
      <c r="L177" s="151"/>
      <c r="M177" s="156"/>
      <c r="N177" s="156"/>
      <c r="O177" s="46"/>
      <c r="P177" s="46"/>
      <c r="Q177" s="46"/>
    </row>
    <row r="178" spans="2:17" x14ac:dyDescent="0.25">
      <c r="B178" s="46"/>
      <c r="C178" s="46"/>
      <c r="D178" s="46"/>
      <c r="E178" s="151"/>
      <c r="F178" s="151"/>
      <c r="G178" s="151"/>
      <c r="H178" s="151"/>
      <c r="I178" s="151"/>
      <c r="J178" s="151"/>
      <c r="K178" s="151"/>
      <c r="L178" s="151"/>
      <c r="M178" s="156"/>
      <c r="N178" s="156"/>
      <c r="O178" s="46"/>
      <c r="P178" s="46"/>
      <c r="Q178" s="46"/>
    </row>
    <row r="179" spans="2:17" x14ac:dyDescent="0.25">
      <c r="B179" s="46"/>
      <c r="C179" s="46"/>
      <c r="D179" s="46"/>
      <c r="E179" s="151"/>
      <c r="F179" s="151"/>
      <c r="G179" s="151"/>
      <c r="H179" s="151"/>
      <c r="I179" s="151"/>
      <c r="J179" s="151"/>
      <c r="K179" s="151"/>
      <c r="L179" s="151"/>
      <c r="M179" s="156"/>
      <c r="N179" s="156"/>
      <c r="O179" s="46"/>
      <c r="P179" s="46"/>
      <c r="Q179" s="46"/>
    </row>
    <row r="180" spans="2:17" x14ac:dyDescent="0.25">
      <c r="B180" s="46"/>
      <c r="C180" s="46"/>
      <c r="D180" s="46"/>
      <c r="E180" s="151"/>
      <c r="F180" s="151"/>
      <c r="G180" s="151"/>
      <c r="H180" s="151"/>
      <c r="I180" s="151"/>
      <c r="J180" s="151"/>
      <c r="K180" s="151"/>
      <c r="L180" s="151"/>
      <c r="M180" s="156"/>
      <c r="N180" s="156"/>
      <c r="O180" s="46"/>
      <c r="P180" s="46"/>
      <c r="Q180" s="46"/>
    </row>
    <row r="181" spans="2:17" x14ac:dyDescent="0.25">
      <c r="B181" s="46"/>
      <c r="C181" s="46"/>
      <c r="D181" s="46"/>
      <c r="E181" s="151"/>
      <c r="F181" s="151"/>
      <c r="G181" s="151"/>
      <c r="H181" s="151"/>
      <c r="I181" s="151"/>
      <c r="J181" s="151"/>
      <c r="K181" s="151"/>
      <c r="L181" s="151"/>
      <c r="M181" s="156"/>
      <c r="N181" s="156"/>
      <c r="O181" s="46"/>
      <c r="P181" s="46"/>
      <c r="Q181" s="46"/>
    </row>
    <row r="182" spans="2:17" x14ac:dyDescent="0.25">
      <c r="B182" s="46"/>
      <c r="C182" s="46"/>
      <c r="D182" s="46"/>
      <c r="E182" s="151"/>
      <c r="F182" s="151"/>
      <c r="G182" s="151"/>
      <c r="H182" s="151"/>
      <c r="I182" s="151"/>
      <c r="J182" s="151"/>
      <c r="K182" s="151"/>
      <c r="L182" s="151"/>
      <c r="M182" s="156"/>
      <c r="N182" s="156"/>
      <c r="O182" s="46"/>
      <c r="P182" s="46"/>
      <c r="Q182" s="46"/>
    </row>
    <row r="183" spans="2:17" x14ac:dyDescent="0.25">
      <c r="B183" s="46"/>
      <c r="C183" s="46"/>
      <c r="D183" s="46"/>
      <c r="E183" s="151"/>
      <c r="F183" s="151"/>
      <c r="G183" s="151"/>
      <c r="H183" s="151"/>
      <c r="I183" s="151"/>
      <c r="J183" s="151"/>
      <c r="K183" s="151"/>
      <c r="L183" s="151"/>
      <c r="M183" s="156"/>
      <c r="N183" s="156"/>
      <c r="O183" s="46"/>
      <c r="P183" s="46"/>
      <c r="Q183" s="46"/>
    </row>
    <row r="184" spans="2:17" x14ac:dyDescent="0.25">
      <c r="B184" s="46"/>
      <c r="C184" s="46"/>
      <c r="D184" s="46"/>
      <c r="E184" s="151"/>
      <c r="F184" s="151"/>
      <c r="G184" s="151"/>
      <c r="H184" s="151"/>
      <c r="I184" s="151"/>
      <c r="J184" s="151"/>
      <c r="K184" s="151"/>
      <c r="L184" s="151"/>
      <c r="M184" s="156"/>
      <c r="N184" s="156"/>
      <c r="O184" s="46"/>
      <c r="P184" s="46"/>
      <c r="Q184" s="46"/>
    </row>
    <row r="185" spans="2:17" x14ac:dyDescent="0.25">
      <c r="B185" s="46"/>
      <c r="C185" s="46"/>
      <c r="D185" s="46"/>
      <c r="E185" s="151"/>
      <c r="F185" s="151"/>
      <c r="G185" s="151"/>
      <c r="H185" s="151"/>
      <c r="I185" s="151"/>
      <c r="J185" s="151"/>
      <c r="K185" s="151"/>
      <c r="L185" s="151"/>
      <c r="M185" s="156"/>
      <c r="N185" s="156"/>
      <c r="O185" s="46"/>
      <c r="P185" s="46"/>
      <c r="Q185" s="46"/>
    </row>
    <row r="186" spans="2:17" x14ac:dyDescent="0.25">
      <c r="B186" s="46"/>
      <c r="C186" s="46"/>
      <c r="D186" s="46"/>
      <c r="E186" s="151"/>
      <c r="F186" s="151"/>
      <c r="G186" s="151"/>
      <c r="H186" s="151"/>
      <c r="I186" s="151"/>
      <c r="J186" s="151"/>
      <c r="K186" s="151"/>
      <c r="L186" s="151"/>
      <c r="M186" s="156"/>
      <c r="N186" s="156"/>
      <c r="O186" s="46"/>
      <c r="P186" s="46"/>
      <c r="Q186" s="46"/>
    </row>
    <row r="187" spans="2:17" x14ac:dyDescent="0.25">
      <c r="B187" s="46"/>
      <c r="C187" s="46"/>
      <c r="D187" s="46"/>
      <c r="E187" s="151"/>
      <c r="F187" s="151"/>
      <c r="G187" s="151"/>
      <c r="H187" s="151"/>
      <c r="I187" s="151"/>
      <c r="J187" s="151"/>
      <c r="K187" s="151"/>
      <c r="L187" s="151"/>
      <c r="M187" s="156"/>
      <c r="N187" s="156"/>
      <c r="O187" s="46"/>
      <c r="P187" s="46"/>
      <c r="Q187" s="46"/>
    </row>
    <row r="188" spans="2:17" x14ac:dyDescent="0.25">
      <c r="B188" s="46"/>
      <c r="C188" s="46"/>
      <c r="D188" s="46"/>
      <c r="E188" s="151"/>
      <c r="F188" s="151"/>
      <c r="G188" s="151"/>
      <c r="H188" s="151"/>
      <c r="I188" s="151"/>
      <c r="J188" s="151"/>
      <c r="K188" s="151"/>
      <c r="L188" s="151"/>
      <c r="M188" s="156"/>
      <c r="N188" s="156"/>
      <c r="O188" s="46"/>
      <c r="P188" s="46"/>
      <c r="Q188" s="46"/>
    </row>
    <row r="189" spans="2:17" x14ac:dyDescent="0.25">
      <c r="B189" s="46"/>
      <c r="C189" s="46"/>
      <c r="D189" s="46"/>
      <c r="E189" s="151"/>
      <c r="F189" s="151"/>
      <c r="G189" s="151"/>
      <c r="H189" s="151"/>
      <c r="I189" s="151"/>
      <c r="J189" s="151"/>
      <c r="K189" s="151"/>
      <c r="L189" s="151"/>
      <c r="M189" s="156"/>
      <c r="N189" s="156"/>
      <c r="O189" s="46"/>
      <c r="P189" s="46"/>
      <c r="Q189" s="46"/>
    </row>
    <row r="190" spans="2:17" x14ac:dyDescent="0.25">
      <c r="B190" s="46"/>
      <c r="C190" s="46"/>
      <c r="D190" s="46"/>
      <c r="E190" s="151"/>
      <c r="F190" s="151"/>
      <c r="G190" s="151"/>
      <c r="H190" s="151"/>
      <c r="I190" s="151"/>
      <c r="J190" s="151"/>
      <c r="K190" s="151"/>
      <c r="L190" s="151"/>
      <c r="M190" s="156"/>
      <c r="N190" s="156"/>
      <c r="O190" s="46"/>
      <c r="P190" s="46"/>
      <c r="Q190" s="46"/>
    </row>
    <row r="191" spans="2:17" x14ac:dyDescent="0.25">
      <c r="B191" s="46"/>
      <c r="C191" s="46"/>
      <c r="D191" s="46"/>
      <c r="E191" s="151"/>
      <c r="F191" s="151"/>
      <c r="G191" s="151"/>
      <c r="H191" s="151"/>
      <c r="I191" s="151"/>
      <c r="J191" s="151"/>
      <c r="K191" s="151"/>
      <c r="L191" s="151"/>
      <c r="M191" s="156"/>
      <c r="N191" s="156"/>
      <c r="O191" s="46"/>
      <c r="P191" s="46"/>
      <c r="Q191" s="46"/>
    </row>
    <row r="192" spans="2:17" x14ac:dyDescent="0.25">
      <c r="B192" s="46"/>
      <c r="C192" s="46"/>
      <c r="D192" s="46"/>
      <c r="E192" s="151"/>
      <c r="F192" s="151"/>
      <c r="G192" s="151"/>
      <c r="H192" s="151"/>
      <c r="I192" s="151"/>
      <c r="J192" s="151"/>
      <c r="K192" s="151"/>
      <c r="L192" s="151"/>
      <c r="M192" s="156"/>
      <c r="N192" s="156"/>
      <c r="O192" s="46"/>
      <c r="P192" s="46"/>
      <c r="Q192" s="46"/>
    </row>
    <row r="193" spans="2:17" x14ac:dyDescent="0.25">
      <c r="B193" s="46"/>
      <c r="C193" s="46"/>
      <c r="D193" s="46"/>
      <c r="E193" s="151"/>
      <c r="F193" s="151"/>
      <c r="G193" s="151"/>
      <c r="H193" s="151"/>
      <c r="I193" s="151"/>
      <c r="J193" s="151"/>
      <c r="K193" s="151"/>
      <c r="L193" s="151"/>
      <c r="M193" s="156"/>
      <c r="N193" s="156"/>
      <c r="O193" s="46"/>
      <c r="P193" s="46"/>
      <c r="Q193" s="46"/>
    </row>
    <row r="194" spans="2:17" x14ac:dyDescent="0.25">
      <c r="B194" s="46"/>
      <c r="C194" s="46"/>
      <c r="D194" s="46"/>
      <c r="E194" s="151"/>
      <c r="F194" s="151"/>
      <c r="G194" s="151"/>
      <c r="H194" s="151"/>
      <c r="I194" s="151"/>
      <c r="J194" s="151"/>
      <c r="K194" s="151"/>
      <c r="L194" s="151"/>
      <c r="M194" s="156"/>
      <c r="N194" s="156"/>
      <c r="O194" s="46"/>
      <c r="P194" s="46"/>
      <c r="Q194" s="46"/>
    </row>
    <row r="195" spans="2:17" x14ac:dyDescent="0.25">
      <c r="B195" s="46"/>
      <c r="C195" s="46"/>
      <c r="D195" s="46"/>
      <c r="E195" s="151"/>
      <c r="F195" s="151"/>
      <c r="G195" s="151"/>
      <c r="H195" s="151"/>
      <c r="I195" s="151"/>
      <c r="J195" s="151"/>
      <c r="K195" s="151"/>
      <c r="L195" s="151"/>
      <c r="M195" s="156"/>
      <c r="N195" s="156"/>
      <c r="O195" s="46"/>
      <c r="P195" s="46"/>
      <c r="Q195" s="46"/>
    </row>
    <row r="196" spans="2:17" x14ac:dyDescent="0.25">
      <c r="B196" s="46"/>
      <c r="C196" s="46"/>
      <c r="D196" s="46"/>
      <c r="E196" s="151"/>
      <c r="F196" s="151"/>
      <c r="G196" s="151"/>
      <c r="H196" s="151"/>
      <c r="I196" s="151"/>
      <c r="J196" s="151"/>
      <c r="K196" s="151"/>
      <c r="L196" s="151"/>
      <c r="M196" s="156"/>
      <c r="N196" s="156"/>
      <c r="O196" s="46"/>
      <c r="P196" s="46"/>
      <c r="Q196" s="46"/>
    </row>
    <row r="197" spans="2:17" x14ac:dyDescent="0.25">
      <c r="B197" s="46"/>
      <c r="C197" s="46"/>
      <c r="D197" s="46"/>
      <c r="E197" s="151"/>
      <c r="F197" s="151"/>
      <c r="G197" s="151"/>
      <c r="H197" s="151"/>
      <c r="I197" s="151"/>
      <c r="J197" s="151"/>
      <c r="K197" s="151"/>
      <c r="L197" s="151"/>
      <c r="M197" s="156"/>
      <c r="N197" s="156"/>
      <c r="O197" s="46"/>
      <c r="P197" s="46"/>
      <c r="Q197" s="46"/>
    </row>
    <row r="198" spans="2:17" x14ac:dyDescent="0.25">
      <c r="B198" s="46"/>
      <c r="C198" s="46"/>
      <c r="D198" s="46"/>
      <c r="E198" s="151"/>
      <c r="F198" s="151"/>
      <c r="G198" s="151"/>
      <c r="H198" s="151"/>
      <c r="I198" s="151"/>
      <c r="J198" s="151"/>
      <c r="K198" s="151"/>
      <c r="L198" s="151"/>
      <c r="M198" s="156"/>
      <c r="N198" s="156"/>
      <c r="O198" s="46"/>
      <c r="P198" s="46"/>
      <c r="Q198" s="46"/>
    </row>
    <row r="199" spans="2:17" ht="28.5" x14ac:dyDescent="0.45">
      <c r="B199" s="46"/>
      <c r="C199" s="46"/>
      <c r="D199" s="46"/>
      <c r="E199" s="151"/>
      <c r="F199" s="151"/>
      <c r="G199" s="151"/>
      <c r="H199" s="151"/>
      <c r="I199" s="151"/>
      <c r="J199" s="151"/>
      <c r="K199" s="151"/>
      <c r="L199" s="151"/>
      <c r="M199" s="156"/>
      <c r="N199" s="156"/>
      <c r="O199" s="46"/>
      <c r="P199" s="173"/>
      <c r="Q199" s="46"/>
    </row>
    <row r="200" spans="2:17" x14ac:dyDescent="0.25">
      <c r="B200" s="46"/>
      <c r="C200" s="46"/>
      <c r="D200" s="46"/>
      <c r="E200" s="151"/>
      <c r="F200" s="151"/>
      <c r="G200" s="151"/>
      <c r="H200" s="151"/>
      <c r="I200" s="151"/>
      <c r="J200" s="151"/>
      <c r="K200" s="151"/>
      <c r="L200" s="151"/>
      <c r="M200" s="156"/>
      <c r="N200" s="156"/>
      <c r="O200" s="46"/>
      <c r="P200" s="46"/>
      <c r="Q200" s="46"/>
    </row>
    <row r="201" spans="2:17" x14ac:dyDescent="0.25">
      <c r="B201" s="46"/>
      <c r="C201" s="46"/>
      <c r="D201" s="46"/>
      <c r="E201" s="151"/>
      <c r="F201" s="151"/>
      <c r="G201" s="151"/>
      <c r="H201" s="151"/>
      <c r="I201" s="151"/>
      <c r="J201" s="151"/>
      <c r="K201" s="151"/>
      <c r="L201" s="151"/>
      <c r="M201" s="156"/>
      <c r="N201" s="156"/>
      <c r="O201" s="46"/>
      <c r="P201" s="46"/>
      <c r="Q201" s="46"/>
    </row>
    <row r="202" spans="2:17" x14ac:dyDescent="0.25">
      <c r="B202" s="46"/>
      <c r="C202" s="46"/>
      <c r="D202" s="46"/>
      <c r="E202" s="151"/>
      <c r="F202" s="151"/>
      <c r="G202" s="151"/>
      <c r="H202" s="151"/>
      <c r="I202" s="151"/>
      <c r="J202" s="151"/>
      <c r="K202" s="151"/>
      <c r="L202" s="151"/>
      <c r="M202" s="156"/>
      <c r="N202" s="156"/>
      <c r="O202" s="46"/>
      <c r="P202" s="46"/>
      <c r="Q202" s="46"/>
    </row>
    <row r="203" spans="2:17" x14ac:dyDescent="0.25">
      <c r="B203" s="46"/>
      <c r="C203" s="46"/>
      <c r="D203" s="46"/>
      <c r="E203" s="151"/>
      <c r="F203" s="151"/>
      <c r="G203" s="151"/>
      <c r="H203" s="151"/>
      <c r="I203" s="151"/>
      <c r="J203" s="151"/>
      <c r="K203" s="151"/>
      <c r="L203" s="151"/>
      <c r="M203" s="156"/>
      <c r="N203" s="156"/>
      <c r="O203" s="46"/>
      <c r="P203" s="46"/>
      <c r="Q203" s="46"/>
    </row>
    <row r="204" spans="2:17" x14ac:dyDescent="0.25">
      <c r="B204" s="46"/>
      <c r="C204" s="46"/>
      <c r="D204" s="46"/>
      <c r="E204" s="151"/>
      <c r="F204" s="151"/>
      <c r="G204" s="151"/>
      <c r="H204" s="151"/>
      <c r="I204" s="151"/>
      <c r="J204" s="151"/>
      <c r="K204" s="151"/>
      <c r="L204" s="151"/>
      <c r="M204" s="156"/>
      <c r="N204" s="156"/>
      <c r="O204" s="46"/>
      <c r="P204" s="46"/>
      <c r="Q204" s="46"/>
    </row>
    <row r="205" spans="2:17" x14ac:dyDescent="0.25">
      <c r="B205" s="46"/>
      <c r="C205" s="46"/>
      <c r="D205" s="46"/>
      <c r="E205" s="151"/>
      <c r="F205" s="151"/>
      <c r="G205" s="151"/>
      <c r="H205" s="151"/>
      <c r="I205" s="151"/>
      <c r="J205" s="151"/>
      <c r="K205" s="151"/>
      <c r="L205" s="151"/>
      <c r="M205" s="156"/>
      <c r="N205" s="156"/>
      <c r="O205" s="46"/>
      <c r="P205" s="46"/>
      <c r="Q205" s="46"/>
    </row>
    <row r="206" spans="2:17" x14ac:dyDescent="0.25">
      <c r="B206" s="46"/>
      <c r="C206" s="46"/>
      <c r="D206" s="46"/>
      <c r="E206" s="151"/>
      <c r="F206" s="151"/>
      <c r="G206" s="151"/>
      <c r="H206" s="151"/>
      <c r="I206" s="151"/>
      <c r="J206" s="151"/>
      <c r="K206" s="151"/>
      <c r="L206" s="151"/>
      <c r="M206" s="156"/>
      <c r="N206" s="156"/>
      <c r="O206" s="46"/>
      <c r="P206" s="46"/>
      <c r="Q206" s="46"/>
    </row>
    <row r="207" spans="2:17" x14ac:dyDescent="0.25">
      <c r="B207" s="46"/>
      <c r="C207" s="46"/>
      <c r="D207" s="46"/>
      <c r="E207" s="151"/>
      <c r="F207" s="151"/>
      <c r="G207" s="151"/>
      <c r="H207" s="151"/>
      <c r="I207" s="151"/>
      <c r="J207" s="151"/>
      <c r="K207" s="151"/>
      <c r="L207" s="151"/>
      <c r="M207" s="156"/>
      <c r="N207" s="156"/>
      <c r="O207" s="46"/>
      <c r="P207" s="46"/>
      <c r="Q207" s="46"/>
    </row>
    <row r="208" spans="2:17" x14ac:dyDescent="0.25">
      <c r="B208" s="46"/>
      <c r="C208" s="46"/>
      <c r="D208" s="46"/>
      <c r="E208" s="151"/>
      <c r="F208" s="151"/>
      <c r="G208" s="151"/>
      <c r="H208" s="151"/>
      <c r="I208" s="151"/>
      <c r="J208" s="151"/>
      <c r="K208" s="151"/>
      <c r="L208" s="151"/>
      <c r="M208" s="156"/>
      <c r="N208" s="156"/>
      <c r="O208" s="46"/>
      <c r="P208" s="46"/>
      <c r="Q208" s="46"/>
    </row>
    <row r="209" spans="2:17" x14ac:dyDescent="0.25">
      <c r="B209" s="46"/>
      <c r="C209" s="46"/>
      <c r="D209" s="46"/>
      <c r="E209" s="151"/>
      <c r="F209" s="151"/>
      <c r="G209" s="151"/>
      <c r="H209" s="151"/>
      <c r="I209" s="151"/>
      <c r="J209" s="151"/>
      <c r="K209" s="151"/>
      <c r="L209" s="151"/>
      <c r="M209" s="156"/>
      <c r="N209" s="156"/>
      <c r="O209" s="46"/>
      <c r="P209" s="46"/>
      <c r="Q209" s="46"/>
    </row>
    <row r="210" spans="2:17" x14ac:dyDescent="0.25">
      <c r="B210" s="46"/>
      <c r="C210" s="46"/>
      <c r="D210" s="46"/>
      <c r="E210" s="151"/>
      <c r="F210" s="151"/>
      <c r="G210" s="151"/>
      <c r="H210" s="151"/>
      <c r="I210" s="151"/>
      <c r="J210" s="151"/>
      <c r="K210" s="151"/>
      <c r="L210" s="151"/>
      <c r="M210" s="156"/>
      <c r="N210" s="156"/>
      <c r="O210" s="46"/>
      <c r="P210" s="46"/>
      <c r="Q210" s="46"/>
    </row>
    <row r="211" spans="2:17" x14ac:dyDescent="0.25">
      <c r="B211" s="46"/>
      <c r="C211" s="46"/>
      <c r="D211" s="46"/>
      <c r="E211" s="151"/>
      <c r="F211" s="151"/>
      <c r="G211" s="151"/>
      <c r="H211" s="151"/>
      <c r="I211" s="151"/>
      <c r="J211" s="151"/>
      <c r="K211" s="151"/>
      <c r="L211" s="151"/>
      <c r="M211" s="156"/>
      <c r="N211" s="156"/>
      <c r="O211" s="46"/>
      <c r="P211" s="46"/>
      <c r="Q211" s="46"/>
    </row>
    <row r="212" spans="2:17" x14ac:dyDescent="0.25">
      <c r="B212" s="46"/>
      <c r="C212" s="46"/>
      <c r="D212" s="46"/>
      <c r="E212" s="151"/>
      <c r="F212" s="151"/>
      <c r="G212" s="151"/>
      <c r="H212" s="151"/>
      <c r="I212" s="151"/>
      <c r="J212" s="151"/>
      <c r="K212" s="151"/>
      <c r="L212" s="151"/>
      <c r="M212" s="156"/>
      <c r="N212" s="156"/>
      <c r="O212" s="46"/>
      <c r="P212" s="46"/>
      <c r="Q212" s="46"/>
    </row>
    <row r="213" spans="2:17" x14ac:dyDescent="0.25">
      <c r="B213" s="46"/>
      <c r="C213" s="46"/>
      <c r="D213" s="46"/>
      <c r="E213" s="151"/>
      <c r="F213" s="151"/>
      <c r="G213" s="151"/>
      <c r="H213" s="151"/>
      <c r="I213" s="151"/>
      <c r="J213" s="151"/>
      <c r="K213" s="151"/>
      <c r="L213" s="151"/>
      <c r="M213" s="156"/>
      <c r="N213" s="156"/>
      <c r="O213" s="46"/>
      <c r="P213" s="46"/>
      <c r="Q213" s="46"/>
    </row>
    <row r="214" spans="2:17" x14ac:dyDescent="0.25">
      <c r="B214" s="46"/>
      <c r="C214" s="46"/>
      <c r="D214" s="46"/>
      <c r="E214" s="151"/>
      <c r="F214" s="151"/>
      <c r="G214" s="151"/>
      <c r="H214" s="151"/>
      <c r="I214" s="151"/>
      <c r="J214" s="151"/>
      <c r="K214" s="151"/>
      <c r="L214" s="151"/>
      <c r="M214" s="156"/>
      <c r="N214" s="156"/>
      <c r="O214" s="46"/>
      <c r="P214" s="46"/>
      <c r="Q214" s="46"/>
    </row>
    <row r="215" spans="2:17" x14ac:dyDescent="0.25">
      <c r="C215" s="46"/>
      <c r="D215" s="46"/>
      <c r="E215" s="151"/>
      <c r="F215" s="151"/>
      <c r="G215" s="151"/>
      <c r="H215" s="151"/>
      <c r="I215" s="151"/>
      <c r="J215" s="151"/>
      <c r="K215" s="151"/>
      <c r="L215" s="151"/>
      <c r="M215" s="156"/>
      <c r="N215" s="156"/>
      <c r="O215" s="46"/>
      <c r="P215" s="46"/>
    </row>
    <row r="216" spans="2:17" x14ac:dyDescent="0.25">
      <c r="C216" s="46"/>
      <c r="D216" s="46"/>
      <c r="E216" s="151"/>
      <c r="F216" s="151"/>
      <c r="G216" s="151"/>
      <c r="H216" s="151"/>
      <c r="I216" s="151"/>
      <c r="J216" s="151"/>
      <c r="K216" s="151"/>
      <c r="L216" s="151"/>
      <c r="M216" s="156"/>
      <c r="N216" s="156"/>
      <c r="O216" s="46"/>
      <c r="P216" s="46"/>
    </row>
    <row r="217" spans="2:17" x14ac:dyDescent="0.25">
      <c r="C217" s="46"/>
      <c r="D217" s="46"/>
      <c r="E217" s="151"/>
      <c r="F217" s="151"/>
      <c r="G217" s="151"/>
      <c r="H217" s="151"/>
      <c r="I217" s="151"/>
      <c r="J217" s="151"/>
      <c r="K217" s="151"/>
      <c r="L217" s="151"/>
      <c r="M217" s="156"/>
      <c r="N217" s="156"/>
      <c r="O217" s="46"/>
      <c r="P217" s="46"/>
    </row>
    <row r="218" spans="2:17" x14ac:dyDescent="0.25">
      <c r="C218" s="46"/>
      <c r="D218" s="46"/>
      <c r="E218" s="151"/>
      <c r="F218" s="151"/>
      <c r="G218" s="151"/>
      <c r="H218" s="151"/>
      <c r="I218" s="151"/>
      <c r="J218" s="151"/>
      <c r="K218" s="151"/>
      <c r="L218" s="151"/>
      <c r="M218" s="156"/>
      <c r="N218" s="156"/>
      <c r="O218" s="46"/>
      <c r="P218" s="46"/>
    </row>
  </sheetData>
  <mergeCells count="113">
    <mergeCell ref="G162:H162"/>
    <mergeCell ref="I162:J162"/>
    <mergeCell ref="K162:L162"/>
    <mergeCell ref="C43:P43"/>
    <mergeCell ref="G160:H160"/>
    <mergeCell ref="I160:J160"/>
    <mergeCell ref="K160:L160"/>
    <mergeCell ref="G161:H161"/>
    <mergeCell ref="I161:J161"/>
    <mergeCell ref="K161:L161"/>
    <mergeCell ref="H70:H72"/>
    <mergeCell ref="L70:L72"/>
    <mergeCell ref="P70:P72"/>
    <mergeCell ref="E73:H73"/>
    <mergeCell ref="I73:L73"/>
    <mergeCell ref="M73:P73"/>
    <mergeCell ref="K62:L62"/>
    <mergeCell ref="M62:N62"/>
    <mergeCell ref="O62:P62"/>
    <mergeCell ref="H64:H67"/>
    <mergeCell ref="L64:L67"/>
    <mergeCell ref="P64:P67"/>
    <mergeCell ref="K52:M52"/>
    <mergeCell ref="N52:P52"/>
    <mergeCell ref="C60:P60"/>
    <mergeCell ref="C61:D62"/>
    <mergeCell ref="E61:H61"/>
    <mergeCell ref="I61:L61"/>
    <mergeCell ref="M61:P61"/>
    <mergeCell ref="E62:F62"/>
    <mergeCell ref="G62:H62"/>
    <mergeCell ref="I62:J62"/>
    <mergeCell ref="D50:E50"/>
    <mergeCell ref="F50:G50"/>
    <mergeCell ref="D51:E51"/>
    <mergeCell ref="F51:G51"/>
    <mergeCell ref="C52:G52"/>
    <mergeCell ref="H52:J52"/>
    <mergeCell ref="D48:E48"/>
    <mergeCell ref="F48:G48"/>
    <mergeCell ref="I48:J48"/>
    <mergeCell ref="L48:M48"/>
    <mergeCell ref="O48:P48"/>
    <mergeCell ref="D49:E49"/>
    <mergeCell ref="F49:G49"/>
    <mergeCell ref="N44:P44"/>
    <mergeCell ref="H46:H47"/>
    <mergeCell ref="I46:J46"/>
    <mergeCell ref="K46:K47"/>
    <mergeCell ref="L46:M46"/>
    <mergeCell ref="N46:N47"/>
    <mergeCell ref="O46:P46"/>
    <mergeCell ref="P33:P34"/>
    <mergeCell ref="C34:G34"/>
    <mergeCell ref="H34:I34"/>
    <mergeCell ref="K34:L34"/>
    <mergeCell ref="N34:O34"/>
    <mergeCell ref="C44:C47"/>
    <mergeCell ref="D44:E47"/>
    <mergeCell ref="F44:G47"/>
    <mergeCell ref="H44:J44"/>
    <mergeCell ref="K44:M44"/>
    <mergeCell ref="C33:G33"/>
    <mergeCell ref="H33:I33"/>
    <mergeCell ref="J33:J34"/>
    <mergeCell ref="K33:L33"/>
    <mergeCell ref="M33:M34"/>
    <mergeCell ref="N33:O33"/>
    <mergeCell ref="C27:G27"/>
    <mergeCell ref="C28:G28"/>
    <mergeCell ref="C29:G29"/>
    <mergeCell ref="C30:G30"/>
    <mergeCell ref="C31:G31"/>
    <mergeCell ref="C32:G32"/>
    <mergeCell ref="C24:G24"/>
    <mergeCell ref="H24:I24"/>
    <mergeCell ref="K24:L24"/>
    <mergeCell ref="N24:O24"/>
    <mergeCell ref="C25:G25"/>
    <mergeCell ref="C26:G26"/>
    <mergeCell ref="C22:G22"/>
    <mergeCell ref="H22:I22"/>
    <mergeCell ref="K22:L22"/>
    <mergeCell ref="N22:O22"/>
    <mergeCell ref="C23:G23"/>
    <mergeCell ref="H23:I23"/>
    <mergeCell ref="K23:L23"/>
    <mergeCell ref="N23:O23"/>
    <mergeCell ref="C20:G20"/>
    <mergeCell ref="H20:I20"/>
    <mergeCell ref="K20:L20"/>
    <mergeCell ref="N20:O20"/>
    <mergeCell ref="C21:G21"/>
    <mergeCell ref="H21:I21"/>
    <mergeCell ref="K21:L21"/>
    <mergeCell ref="N21:O21"/>
    <mergeCell ref="C18:G18"/>
    <mergeCell ref="H18:J18"/>
    <mergeCell ref="K18:M18"/>
    <mergeCell ref="N18:P18"/>
    <mergeCell ref="C19:G19"/>
    <mergeCell ref="H19:I19"/>
    <mergeCell ref="K19:L19"/>
    <mergeCell ref="N19:O19"/>
    <mergeCell ref="C15:P15"/>
    <mergeCell ref="C16:G16"/>
    <mergeCell ref="H16:J16"/>
    <mergeCell ref="K16:M16"/>
    <mergeCell ref="N16:P16"/>
    <mergeCell ref="C17:G17"/>
    <mergeCell ref="H17:J17"/>
    <mergeCell ref="K17:M17"/>
    <mergeCell ref="N17:P1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6" fitToHeight="2" orientation="portrait" r:id="rId1"/>
  <rowBreaks count="2" manualBreakCount="2">
    <brk id="1" min="2" max="15" man="1"/>
    <brk id="76" min="1" max="1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Q60"/>
  <sheetViews>
    <sheetView showZeros="0" view="pageBreakPreview" zoomScale="85" zoomScaleNormal="85" zoomScaleSheetLayoutView="85" workbookViewId="0">
      <selection activeCell="G6" sqref="G6:G7"/>
    </sheetView>
  </sheetViews>
  <sheetFormatPr baseColWidth="10" defaultRowHeight="15" x14ac:dyDescent="0.25"/>
  <cols>
    <col min="1" max="2" width="3.28515625" customWidth="1"/>
    <col min="3" max="3" width="3.140625" style="3" customWidth="1"/>
    <col min="4" max="4" width="11.42578125" style="3"/>
    <col min="5" max="5" width="4" style="3" customWidth="1"/>
    <col min="6" max="6" width="8.85546875" style="3" customWidth="1"/>
    <col min="7" max="7" width="25.85546875" style="3" customWidth="1"/>
    <col min="8" max="8" width="11.7109375" style="3" customWidth="1"/>
    <col min="9" max="9" width="9.42578125" style="3" customWidth="1"/>
    <col min="10" max="11" width="11.42578125" style="3"/>
    <col min="12" max="12" width="4.28515625" style="3" customWidth="1"/>
    <col min="13" max="13" width="11.140625" customWidth="1"/>
  </cols>
  <sheetData>
    <row r="1" spans="1:17" x14ac:dyDescent="0.25">
      <c r="A1" s="37"/>
      <c r="B1" s="37"/>
      <c r="C1" s="15"/>
      <c r="D1" s="15"/>
      <c r="E1" s="15"/>
      <c r="F1" s="15"/>
      <c r="G1" s="15"/>
      <c r="H1" s="15"/>
      <c r="I1" s="15"/>
      <c r="J1" s="15"/>
      <c r="K1" s="15"/>
      <c r="L1" s="15"/>
      <c r="M1" s="37"/>
      <c r="N1" s="37"/>
    </row>
    <row r="2" spans="1:17" ht="35.1" customHeight="1" x14ac:dyDescent="0.25">
      <c r="A2" s="37"/>
      <c r="B2" s="126"/>
      <c r="C2" s="90"/>
      <c r="D2" s="90"/>
      <c r="E2" s="45"/>
      <c r="F2" s="142" t="s">
        <v>209</v>
      </c>
      <c r="G2" s="90"/>
      <c r="H2" s="90"/>
      <c r="I2" s="90"/>
      <c r="J2" s="90"/>
      <c r="K2" s="90"/>
      <c r="L2" s="90"/>
      <c r="M2" s="126"/>
      <c r="N2" s="37"/>
    </row>
    <row r="3" spans="1:17" ht="15" customHeight="1" x14ac:dyDescent="0.25">
      <c r="A3" s="37"/>
      <c r="B3" s="126"/>
      <c r="C3" s="90"/>
      <c r="E3" s="45"/>
      <c r="F3" s="233" t="s">
        <v>207</v>
      </c>
      <c r="G3" s="234" t="s">
        <v>208</v>
      </c>
      <c r="H3" s="90"/>
      <c r="I3" s="90"/>
      <c r="J3" s="90"/>
      <c r="K3" s="90"/>
      <c r="L3" s="90"/>
      <c r="M3" s="126"/>
      <c r="N3" s="37"/>
    </row>
    <row r="4" spans="1:17" ht="15" customHeight="1" x14ac:dyDescent="0.25">
      <c r="A4" s="37"/>
      <c r="B4" s="126"/>
      <c r="C4" s="90"/>
      <c r="D4" s="96"/>
      <c r="E4" s="90"/>
      <c r="F4" s="90"/>
      <c r="G4" s="90"/>
      <c r="H4" s="90"/>
      <c r="I4" s="90"/>
      <c r="J4" s="90"/>
      <c r="K4" s="90"/>
      <c r="L4" s="90"/>
      <c r="M4" s="126"/>
      <c r="N4" s="37"/>
    </row>
    <row r="5" spans="1:17" ht="15" customHeight="1" x14ac:dyDescent="0.25">
      <c r="A5" s="37"/>
      <c r="B5" s="126"/>
      <c r="C5" s="90"/>
      <c r="D5" s="96"/>
      <c r="E5" s="90"/>
      <c r="F5" s="90"/>
      <c r="G5" s="90"/>
      <c r="H5" s="90"/>
      <c r="I5" s="90"/>
      <c r="J5" s="90"/>
      <c r="K5" s="90"/>
      <c r="L5" s="90"/>
      <c r="M5" s="126"/>
      <c r="N5" s="37"/>
    </row>
    <row r="6" spans="1:17" ht="18" x14ac:dyDescent="0.25">
      <c r="A6" s="37"/>
      <c r="B6" s="126"/>
      <c r="C6" s="90"/>
      <c r="D6" s="96"/>
      <c r="E6" s="90"/>
      <c r="F6" s="90"/>
      <c r="G6" s="90"/>
      <c r="H6" s="90"/>
      <c r="I6" s="90"/>
      <c r="J6" s="90"/>
      <c r="K6" s="90"/>
      <c r="L6" s="90"/>
      <c r="M6" s="126"/>
      <c r="N6" s="37"/>
    </row>
    <row r="7" spans="1:17" ht="18" x14ac:dyDescent="0.25">
      <c r="A7" s="37"/>
      <c r="B7" s="126"/>
      <c r="C7" s="90"/>
      <c r="D7" s="96"/>
      <c r="E7" s="90"/>
      <c r="F7" s="90"/>
      <c r="G7" s="90"/>
      <c r="H7" s="90"/>
      <c r="I7" s="90"/>
      <c r="J7" s="90"/>
      <c r="K7" s="90"/>
      <c r="L7" s="90"/>
      <c r="M7" s="126"/>
      <c r="N7" s="37"/>
    </row>
    <row r="8" spans="1:17" ht="23.25" x14ac:dyDescent="0.35">
      <c r="A8" s="37"/>
      <c r="B8" s="126"/>
      <c r="C8" s="90"/>
      <c r="D8" s="90"/>
      <c r="E8" s="90"/>
      <c r="F8" s="49"/>
      <c r="G8" s="90"/>
      <c r="H8" s="90"/>
      <c r="I8" s="90"/>
      <c r="J8" s="90"/>
      <c r="K8" s="90"/>
      <c r="L8" s="90"/>
      <c r="M8" s="126"/>
      <c r="N8" s="37"/>
    </row>
    <row r="9" spans="1:17" ht="23.25" x14ac:dyDescent="0.35">
      <c r="A9" s="37"/>
      <c r="B9" s="126"/>
      <c r="C9" s="81" t="s">
        <v>116</v>
      </c>
      <c r="D9" s="82"/>
      <c r="E9" s="82"/>
      <c r="F9" s="82"/>
      <c r="G9" s="83"/>
      <c r="H9" s="84" t="s">
        <v>115</v>
      </c>
      <c r="I9" s="82"/>
      <c r="J9" s="83"/>
      <c r="K9" s="83"/>
      <c r="L9" s="85"/>
      <c r="M9" s="49"/>
      <c r="N9" s="35"/>
      <c r="O9" s="37"/>
      <c r="P9" s="37"/>
      <c r="Q9" s="35"/>
    </row>
    <row r="10" spans="1:17" ht="23.25" x14ac:dyDescent="0.35">
      <c r="A10" s="37"/>
      <c r="B10" s="126"/>
      <c r="C10" s="81" t="s">
        <v>119</v>
      </c>
      <c r="D10" s="82"/>
      <c r="E10" s="82"/>
      <c r="F10" s="82"/>
      <c r="G10" s="83"/>
      <c r="H10" s="84" t="s">
        <v>117</v>
      </c>
      <c r="I10" s="82"/>
      <c r="J10" s="83"/>
      <c r="K10" s="83"/>
      <c r="L10" s="85"/>
      <c r="M10" s="49"/>
      <c r="N10" s="35"/>
      <c r="O10" s="37"/>
      <c r="P10" s="37"/>
      <c r="Q10" s="35"/>
    </row>
    <row r="11" spans="1:17" ht="23.25" x14ac:dyDescent="0.35">
      <c r="A11" s="37"/>
      <c r="B11" s="126"/>
      <c r="C11" s="81" t="s">
        <v>120</v>
      </c>
      <c r="D11" s="82"/>
      <c r="E11" s="82"/>
      <c r="F11" s="82"/>
      <c r="G11" s="83"/>
      <c r="H11" s="84" t="s">
        <v>118</v>
      </c>
      <c r="I11" s="82"/>
      <c r="J11" s="83"/>
      <c r="K11" s="83"/>
      <c r="L11" s="85"/>
      <c r="M11" s="49"/>
      <c r="N11" s="35"/>
      <c r="O11" s="37"/>
      <c r="P11" s="37"/>
      <c r="Q11" s="35"/>
    </row>
    <row r="12" spans="1:17" ht="23.25" x14ac:dyDescent="0.35">
      <c r="A12" s="37"/>
      <c r="B12" s="126"/>
      <c r="C12" s="81" t="s">
        <v>107</v>
      </c>
      <c r="D12" s="82"/>
      <c r="E12" s="82"/>
      <c r="F12" s="82"/>
      <c r="G12" s="83"/>
      <c r="H12" s="84" t="s">
        <v>108</v>
      </c>
      <c r="I12" s="82"/>
      <c r="J12" s="83"/>
      <c r="K12" s="83"/>
      <c r="L12" s="85"/>
      <c r="M12" s="49"/>
      <c r="N12" s="35"/>
      <c r="O12" s="37"/>
      <c r="P12" s="37"/>
      <c r="Q12" s="35"/>
    </row>
    <row r="13" spans="1:17" x14ac:dyDescent="0.25">
      <c r="A13" s="37"/>
      <c r="B13" s="126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126"/>
      <c r="N13" s="37"/>
    </row>
    <row r="14" spans="1:17" x14ac:dyDescent="0.25">
      <c r="A14" s="37"/>
      <c r="B14" s="126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126"/>
      <c r="N14" s="37"/>
    </row>
    <row r="15" spans="1:17" x14ac:dyDescent="0.25">
      <c r="A15" s="37"/>
      <c r="B15" s="126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126"/>
      <c r="N15" s="37"/>
    </row>
    <row r="16" spans="1:17" x14ac:dyDescent="0.25">
      <c r="A16" s="37"/>
      <c r="B16" s="126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126"/>
      <c r="N16" s="37"/>
    </row>
    <row r="17" spans="1:14" x14ac:dyDescent="0.25">
      <c r="A17" s="37"/>
      <c r="B17" s="126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126"/>
      <c r="N17" s="37"/>
    </row>
    <row r="18" spans="1:14" ht="18" x14ac:dyDescent="0.25">
      <c r="A18" s="37"/>
      <c r="B18" s="126"/>
      <c r="C18" s="97" t="s">
        <v>49</v>
      </c>
      <c r="D18" s="90"/>
      <c r="E18" s="90"/>
      <c r="F18" s="90"/>
      <c r="G18" s="90"/>
      <c r="H18" s="90"/>
      <c r="I18" s="90"/>
      <c r="J18" s="90"/>
      <c r="K18" s="90"/>
      <c r="L18" s="90"/>
      <c r="M18" s="126"/>
      <c r="N18" s="37"/>
    </row>
    <row r="19" spans="1:14" ht="18" x14ac:dyDescent="0.25">
      <c r="A19" s="37"/>
      <c r="B19" s="126"/>
      <c r="C19" s="90"/>
      <c r="D19" s="90"/>
      <c r="E19" s="90"/>
      <c r="F19" s="90"/>
      <c r="G19" s="97" t="s">
        <v>50</v>
      </c>
      <c r="H19" s="90"/>
      <c r="I19" s="90"/>
      <c r="J19" s="90"/>
      <c r="K19" s="90"/>
      <c r="L19" s="90"/>
      <c r="M19" s="126"/>
      <c r="N19" s="37"/>
    </row>
    <row r="20" spans="1:14" x14ac:dyDescent="0.25">
      <c r="A20" s="37"/>
      <c r="B20" s="126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126"/>
      <c r="N20" s="37"/>
    </row>
    <row r="21" spans="1:14" x14ac:dyDescent="0.25">
      <c r="A21" s="37"/>
      <c r="B21" s="126"/>
      <c r="C21" s="86"/>
      <c r="D21" s="87" t="s">
        <v>51</v>
      </c>
      <c r="E21" s="87"/>
      <c r="F21" s="87"/>
      <c r="G21" s="87"/>
      <c r="H21" s="87"/>
      <c r="I21" s="87" t="s">
        <v>55</v>
      </c>
      <c r="J21" s="87"/>
      <c r="K21" s="87" t="s">
        <v>52</v>
      </c>
      <c r="L21" s="88"/>
      <c r="M21" s="126"/>
      <c r="N21" s="37"/>
    </row>
    <row r="22" spans="1:14" x14ac:dyDescent="0.25">
      <c r="A22" s="37"/>
      <c r="B22" s="126"/>
      <c r="C22" s="89"/>
      <c r="D22" s="90" t="s">
        <v>53</v>
      </c>
      <c r="E22" s="90"/>
      <c r="F22" s="90"/>
      <c r="G22" s="90"/>
      <c r="H22" s="90"/>
      <c r="I22" s="90" t="s">
        <v>55</v>
      </c>
      <c r="J22" s="90"/>
      <c r="K22" s="90" t="s">
        <v>57</v>
      </c>
      <c r="L22" s="91"/>
      <c r="M22" s="126"/>
      <c r="N22" s="37"/>
    </row>
    <row r="23" spans="1:14" x14ac:dyDescent="0.25">
      <c r="A23" s="37"/>
      <c r="B23" s="126"/>
      <c r="C23" s="89"/>
      <c r="D23" s="90" t="s">
        <v>54</v>
      </c>
      <c r="E23" s="90"/>
      <c r="F23" s="90"/>
      <c r="G23" s="90"/>
      <c r="H23" s="90"/>
      <c r="I23" s="90" t="s">
        <v>55</v>
      </c>
      <c r="J23" s="90"/>
      <c r="K23" s="90"/>
      <c r="L23" s="91"/>
      <c r="M23" s="126"/>
      <c r="N23" s="37"/>
    </row>
    <row r="24" spans="1:14" x14ac:dyDescent="0.25">
      <c r="A24" s="37"/>
      <c r="B24" s="126"/>
      <c r="C24" s="92"/>
      <c r="D24" s="93" t="s">
        <v>56</v>
      </c>
      <c r="E24" s="93"/>
      <c r="F24" s="93"/>
      <c r="G24" s="93"/>
      <c r="H24" s="93"/>
      <c r="I24" s="93" t="s">
        <v>55</v>
      </c>
      <c r="J24" s="93"/>
      <c r="K24" s="93"/>
      <c r="L24" s="94"/>
      <c r="M24" s="126"/>
      <c r="N24" s="37"/>
    </row>
    <row r="25" spans="1:14" x14ac:dyDescent="0.25">
      <c r="A25" s="37"/>
      <c r="B25" s="126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126"/>
      <c r="N25" s="37"/>
    </row>
    <row r="26" spans="1:14" x14ac:dyDescent="0.25">
      <c r="A26" s="37"/>
      <c r="B26" s="126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126"/>
      <c r="N26" s="37"/>
    </row>
    <row r="27" spans="1:14" ht="18" x14ac:dyDescent="0.25">
      <c r="A27" s="37"/>
      <c r="B27" s="126"/>
      <c r="C27" s="90"/>
      <c r="D27" s="90"/>
      <c r="E27" s="90"/>
      <c r="F27" s="90"/>
      <c r="G27" s="97" t="s">
        <v>60</v>
      </c>
      <c r="H27" s="90"/>
      <c r="I27" s="90"/>
      <c r="J27" s="90"/>
      <c r="K27" s="90"/>
      <c r="L27" s="90"/>
      <c r="M27" s="126"/>
      <c r="N27" s="37"/>
    </row>
    <row r="28" spans="1:14" x14ac:dyDescent="0.25">
      <c r="A28" s="37"/>
      <c r="B28" s="126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126"/>
      <c r="N28" s="37"/>
    </row>
    <row r="29" spans="1:14" x14ac:dyDescent="0.25">
      <c r="A29" s="37"/>
      <c r="B29" s="126"/>
      <c r="C29" s="86"/>
      <c r="D29" s="87" t="s">
        <v>54</v>
      </c>
      <c r="E29" s="87"/>
      <c r="F29" s="87"/>
      <c r="G29" s="87"/>
      <c r="H29" s="87"/>
      <c r="I29" s="87" t="s">
        <v>58</v>
      </c>
      <c r="J29" s="87"/>
      <c r="K29" s="87" t="s">
        <v>59</v>
      </c>
      <c r="L29" s="88"/>
      <c r="M29" s="126"/>
      <c r="N29" s="37"/>
    </row>
    <row r="30" spans="1:14" x14ac:dyDescent="0.25">
      <c r="A30" s="37"/>
      <c r="B30" s="126"/>
      <c r="C30" s="92"/>
      <c r="D30" s="93" t="s">
        <v>56</v>
      </c>
      <c r="E30" s="93"/>
      <c r="F30" s="93"/>
      <c r="G30" s="93"/>
      <c r="H30" s="93"/>
      <c r="I30" s="93" t="s">
        <v>58</v>
      </c>
      <c r="J30" s="93"/>
      <c r="K30" s="93" t="s">
        <v>61</v>
      </c>
      <c r="L30" s="94"/>
      <c r="M30" s="126"/>
      <c r="N30" s="37"/>
    </row>
    <row r="31" spans="1:14" x14ac:dyDescent="0.25">
      <c r="A31" s="37"/>
      <c r="B31" s="126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126"/>
      <c r="N31" s="37"/>
    </row>
    <row r="32" spans="1:14" x14ac:dyDescent="0.25">
      <c r="A32" s="37"/>
      <c r="B32" s="126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126"/>
      <c r="N32" s="37"/>
    </row>
    <row r="33" spans="1:14" ht="18" x14ac:dyDescent="0.25">
      <c r="A33" s="37"/>
      <c r="B33" s="126"/>
      <c r="C33" s="90"/>
      <c r="D33" s="90"/>
      <c r="E33" s="90"/>
      <c r="F33" s="90"/>
      <c r="G33" s="97" t="s">
        <v>62</v>
      </c>
      <c r="H33" s="90"/>
      <c r="I33" s="90"/>
      <c r="J33" s="90"/>
      <c r="K33" s="90"/>
      <c r="L33" s="90"/>
      <c r="M33" s="126"/>
      <c r="N33" s="37"/>
    </row>
    <row r="34" spans="1:14" x14ac:dyDescent="0.25">
      <c r="A34" s="37"/>
      <c r="B34" s="126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126"/>
      <c r="N34" s="37"/>
    </row>
    <row r="35" spans="1:14" x14ac:dyDescent="0.25">
      <c r="A35" s="37"/>
      <c r="B35" s="126"/>
      <c r="C35" s="86"/>
      <c r="D35" s="87" t="s">
        <v>63</v>
      </c>
      <c r="E35" s="87"/>
      <c r="F35" s="87"/>
      <c r="G35" s="87"/>
      <c r="H35" s="87"/>
      <c r="I35" s="87" t="s">
        <v>58</v>
      </c>
      <c r="J35" s="87"/>
      <c r="K35" s="87" t="s">
        <v>64</v>
      </c>
      <c r="L35" s="88"/>
      <c r="M35" s="126"/>
      <c r="N35" s="37"/>
    </row>
    <row r="36" spans="1:14" x14ac:dyDescent="0.25">
      <c r="A36" s="37"/>
      <c r="B36" s="126"/>
      <c r="C36" s="92"/>
      <c r="D36" s="93" t="s">
        <v>172</v>
      </c>
      <c r="E36" s="93"/>
      <c r="F36" s="93"/>
      <c r="G36" s="93"/>
      <c r="H36" s="93"/>
      <c r="I36" s="93" t="s">
        <v>58</v>
      </c>
      <c r="J36" s="93"/>
      <c r="K36" s="93" t="s">
        <v>65</v>
      </c>
      <c r="L36" s="94"/>
      <c r="M36" s="126"/>
      <c r="N36" s="37"/>
    </row>
    <row r="37" spans="1:14" x14ac:dyDescent="0.25">
      <c r="A37" s="37"/>
      <c r="B37" s="126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126"/>
      <c r="N37" s="37"/>
    </row>
    <row r="38" spans="1:14" x14ac:dyDescent="0.25">
      <c r="A38" s="37"/>
      <c r="B38" s="126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126"/>
      <c r="N38" s="37"/>
    </row>
    <row r="39" spans="1:14" ht="18" x14ac:dyDescent="0.25">
      <c r="A39" s="37"/>
      <c r="B39" s="126"/>
      <c r="C39" s="90"/>
      <c r="D39" s="90"/>
      <c r="E39" s="90"/>
      <c r="F39" s="90"/>
      <c r="G39" s="97" t="s">
        <v>66</v>
      </c>
      <c r="H39" s="90"/>
      <c r="I39" s="90"/>
      <c r="J39" s="90"/>
      <c r="K39" s="90"/>
      <c r="L39" s="90"/>
      <c r="M39" s="126"/>
      <c r="N39" s="37"/>
    </row>
    <row r="40" spans="1:14" x14ac:dyDescent="0.25">
      <c r="A40" s="37"/>
      <c r="B40" s="126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126"/>
      <c r="N40" s="37"/>
    </row>
    <row r="41" spans="1:14" x14ac:dyDescent="0.25">
      <c r="A41" s="37"/>
      <c r="B41" s="126"/>
      <c r="C41" s="86"/>
      <c r="D41" s="87" t="s">
        <v>171</v>
      </c>
      <c r="E41" s="87"/>
      <c r="F41" s="87"/>
      <c r="G41" s="87"/>
      <c r="H41" s="87"/>
      <c r="I41" s="87" t="s">
        <v>57</v>
      </c>
      <c r="J41" s="87"/>
      <c r="K41" s="87" t="s">
        <v>67</v>
      </c>
      <c r="L41" s="88"/>
      <c r="M41" s="126"/>
      <c r="N41" s="37"/>
    </row>
    <row r="42" spans="1:14" x14ac:dyDescent="0.25">
      <c r="A42" s="37"/>
      <c r="B42" s="126"/>
      <c r="C42" s="92"/>
      <c r="D42" s="93"/>
      <c r="E42" s="93"/>
      <c r="F42" s="93"/>
      <c r="G42" s="93"/>
      <c r="H42" s="93"/>
      <c r="I42" s="93"/>
      <c r="J42" s="93"/>
      <c r="K42" s="93" t="s">
        <v>58</v>
      </c>
      <c r="L42" s="94"/>
      <c r="M42" s="126"/>
      <c r="N42" s="37"/>
    </row>
    <row r="43" spans="1:14" x14ac:dyDescent="0.25">
      <c r="A43" s="37"/>
      <c r="B43" s="126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126"/>
      <c r="N43" s="37"/>
    </row>
    <row r="44" spans="1:14" x14ac:dyDescent="0.25">
      <c r="A44" s="37"/>
      <c r="B44" s="126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126"/>
      <c r="N44" s="37"/>
    </row>
    <row r="45" spans="1:14" x14ac:dyDescent="0.25">
      <c r="A45" s="37"/>
      <c r="B45" s="126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126"/>
      <c r="N45" s="37"/>
    </row>
    <row r="46" spans="1:14" x14ac:dyDescent="0.25">
      <c r="A46" s="37"/>
      <c r="B46" s="126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126"/>
      <c r="N46" s="37"/>
    </row>
    <row r="47" spans="1:14" x14ac:dyDescent="0.25">
      <c r="A47" s="37"/>
      <c r="B47" s="126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126"/>
      <c r="N47" s="37"/>
    </row>
    <row r="48" spans="1:14" x14ac:dyDescent="0.25">
      <c r="A48" s="37"/>
      <c r="B48" s="126"/>
      <c r="C48" s="90"/>
      <c r="D48" s="90"/>
      <c r="E48" s="353" t="s">
        <v>68</v>
      </c>
      <c r="F48" s="353"/>
      <c r="G48" s="353"/>
      <c r="H48" s="95"/>
      <c r="I48" s="90"/>
      <c r="J48" s="90"/>
      <c r="K48" s="90"/>
      <c r="L48" s="90"/>
      <c r="M48" s="126"/>
      <c r="N48" s="37"/>
    </row>
    <row r="49" spans="1:15" x14ac:dyDescent="0.25">
      <c r="A49" s="37"/>
      <c r="B49" s="126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126"/>
      <c r="N49" s="37"/>
    </row>
    <row r="50" spans="1:15" x14ac:dyDescent="0.25">
      <c r="A50" s="37"/>
      <c r="B50" s="126"/>
      <c r="C50" s="90"/>
      <c r="D50" s="90"/>
      <c r="E50" s="353" t="s">
        <v>69</v>
      </c>
      <c r="F50" s="353"/>
      <c r="G50" s="353"/>
      <c r="H50" s="90"/>
      <c r="I50" s="90"/>
      <c r="J50" s="90"/>
      <c r="K50" s="90"/>
      <c r="L50" s="90"/>
      <c r="M50" s="126"/>
      <c r="N50" s="37"/>
    </row>
    <row r="51" spans="1:15" x14ac:dyDescent="0.25">
      <c r="A51" s="37"/>
      <c r="B51" s="126"/>
      <c r="C51" s="90"/>
      <c r="D51" s="90"/>
      <c r="E51" s="354" t="s">
        <v>173</v>
      </c>
      <c r="F51" s="354"/>
      <c r="G51" s="354"/>
      <c r="H51" s="95"/>
      <c r="I51" s="90"/>
      <c r="J51" s="90"/>
      <c r="K51" s="90"/>
      <c r="L51" s="90"/>
      <c r="M51" s="126"/>
      <c r="N51" s="37"/>
    </row>
    <row r="52" spans="1:15" x14ac:dyDescent="0.25">
      <c r="A52" s="37"/>
      <c r="B52" s="126"/>
      <c r="C52" s="90"/>
      <c r="D52" s="90"/>
      <c r="E52" s="354" t="s">
        <v>174</v>
      </c>
      <c r="F52" s="354"/>
      <c r="G52" s="354"/>
      <c r="H52" s="95"/>
      <c r="I52" s="90"/>
      <c r="J52" s="90"/>
      <c r="K52" s="90"/>
      <c r="L52" s="90"/>
      <c r="M52" s="126"/>
      <c r="N52" s="37"/>
    </row>
    <row r="53" spans="1:15" x14ac:dyDescent="0.25">
      <c r="A53" s="37"/>
      <c r="B53" s="126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126"/>
      <c r="N53" s="37"/>
    </row>
    <row r="54" spans="1:15" x14ac:dyDescent="0.25">
      <c r="A54" s="37"/>
      <c r="B54" s="126"/>
      <c r="C54" s="90"/>
      <c r="D54" s="90"/>
      <c r="E54" s="90" t="s">
        <v>175</v>
      </c>
      <c r="F54" s="15"/>
      <c r="G54" s="90"/>
      <c r="H54" s="90"/>
      <c r="I54" s="90"/>
      <c r="J54" s="90"/>
      <c r="K54" s="90"/>
      <c r="L54" s="90"/>
      <c r="M54" s="126"/>
      <c r="N54" s="37"/>
    </row>
    <row r="55" spans="1:15" x14ac:dyDescent="0.25">
      <c r="A55" s="37"/>
      <c r="B55" s="126"/>
      <c r="C55" s="90"/>
      <c r="D55" s="90"/>
      <c r="E55" s="90"/>
      <c r="F55" s="90"/>
      <c r="G55" s="98" t="s">
        <v>70</v>
      </c>
      <c r="H55" s="90"/>
      <c r="I55" s="90"/>
      <c r="J55" s="90"/>
      <c r="K55" s="90"/>
      <c r="L55" s="90"/>
      <c r="M55" s="126"/>
      <c r="N55" s="37"/>
    </row>
    <row r="56" spans="1:15" x14ac:dyDescent="0.25">
      <c r="A56" s="37"/>
      <c r="B56" s="126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126"/>
      <c r="N56" s="37"/>
    </row>
    <row r="57" spans="1:15" x14ac:dyDescent="0.25">
      <c r="A57" s="37"/>
      <c r="B57" s="126"/>
      <c r="C57" s="90"/>
      <c r="D57" s="90"/>
      <c r="E57" s="353" t="s">
        <v>94</v>
      </c>
      <c r="F57" s="353"/>
      <c r="G57" s="355"/>
      <c r="H57" s="28">
        <f>IFERROR((H51-H52)/H51*100,0)</f>
        <v>0</v>
      </c>
      <c r="I57" s="90"/>
      <c r="J57" s="90"/>
      <c r="K57" s="90"/>
      <c r="L57" s="90"/>
      <c r="M57" s="126"/>
      <c r="N57" s="37"/>
    </row>
    <row r="58" spans="1:15" x14ac:dyDescent="0.25">
      <c r="A58" s="37"/>
      <c r="B58" s="126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126"/>
      <c r="N58" s="37"/>
    </row>
    <row r="59" spans="1:15" x14ac:dyDescent="0.25">
      <c r="A59" s="37"/>
      <c r="B59" s="126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126"/>
      <c r="N59" s="37"/>
    </row>
    <row r="60" spans="1:15" x14ac:dyDescent="0.25">
      <c r="B60" s="37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37"/>
      <c r="N60" s="37"/>
      <c r="O60" s="37"/>
    </row>
  </sheetData>
  <mergeCells count="5">
    <mergeCell ref="E48:G48"/>
    <mergeCell ref="E50:G50"/>
    <mergeCell ref="E51:G51"/>
    <mergeCell ref="E52:G52"/>
    <mergeCell ref="E57:G5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B2:M48"/>
  <sheetViews>
    <sheetView showZeros="0" view="pageBreakPreview" topLeftCell="A28" zoomScale="70" zoomScaleNormal="100" zoomScaleSheetLayoutView="70" workbookViewId="0">
      <selection activeCell="R20" sqref="R20"/>
    </sheetView>
  </sheetViews>
  <sheetFormatPr baseColWidth="10" defaultRowHeight="15" x14ac:dyDescent="0.25"/>
  <cols>
    <col min="1" max="1" width="4.42578125" customWidth="1"/>
    <col min="2" max="2" width="18.140625" style="3" customWidth="1"/>
    <col min="3" max="13" width="11.7109375" style="3" customWidth="1"/>
  </cols>
  <sheetData>
    <row r="2" spans="2:13" s="2" customFormat="1" ht="35.1" customHeight="1" x14ac:dyDescent="0.25">
      <c r="B2" s="145"/>
      <c r="C2" s="145"/>
      <c r="D2" s="125" t="s">
        <v>152</v>
      </c>
      <c r="E2" s="145"/>
      <c r="F2" s="145"/>
      <c r="G2" s="145"/>
      <c r="H2" s="228"/>
      <c r="I2" s="228"/>
      <c r="J2" s="145"/>
      <c r="K2" s="145"/>
      <c r="L2" s="145"/>
      <c r="M2" s="145"/>
    </row>
    <row r="3" spans="2:13" ht="15.75" x14ac:dyDescent="0.25">
      <c r="B3" s="107"/>
      <c r="C3" s="107"/>
      <c r="D3" s="137" t="s">
        <v>207</v>
      </c>
      <c r="E3" s="226" t="s">
        <v>208</v>
      </c>
      <c r="F3" s="113"/>
      <c r="G3" s="45"/>
      <c r="H3" s="107"/>
      <c r="I3" s="107"/>
      <c r="J3" s="107"/>
      <c r="K3" s="107"/>
      <c r="L3" s="107"/>
      <c r="M3" s="107"/>
    </row>
    <row r="4" spans="2:13" ht="15.75" x14ac:dyDescent="0.25"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2:13" ht="15.75" x14ac:dyDescent="0.25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2:13" x14ac:dyDescent="0.25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2:13" s="6" customFormat="1" ht="35.1" customHeight="1" x14ac:dyDescent="0.2">
      <c r="B7" s="99" t="s">
        <v>116</v>
      </c>
      <c r="C7" s="100"/>
      <c r="D7" s="100"/>
      <c r="E7" s="100"/>
      <c r="F7" s="101"/>
      <c r="G7" s="101"/>
      <c r="H7" s="102"/>
      <c r="I7" s="109" t="s">
        <v>115</v>
      </c>
      <c r="J7" s="100"/>
      <c r="K7" s="101"/>
      <c r="L7" s="101"/>
      <c r="M7" s="101"/>
    </row>
    <row r="8" spans="2:13" s="6" customFormat="1" ht="35.1" customHeight="1" x14ac:dyDescent="0.2">
      <c r="B8" s="99" t="s">
        <v>119</v>
      </c>
      <c r="C8" s="100"/>
      <c r="D8" s="100"/>
      <c r="E8" s="100"/>
      <c r="F8" s="101"/>
      <c r="G8" s="101"/>
      <c r="H8" s="102"/>
      <c r="I8" s="109" t="s">
        <v>117</v>
      </c>
      <c r="J8" s="100"/>
      <c r="K8" s="101"/>
      <c r="L8" s="101"/>
      <c r="M8" s="101"/>
    </row>
    <row r="9" spans="2:13" s="6" customFormat="1" ht="35.1" customHeight="1" x14ac:dyDescent="0.2">
      <c r="B9" s="99" t="s">
        <v>120</v>
      </c>
      <c r="C9" s="100"/>
      <c r="D9" s="100"/>
      <c r="E9" s="100"/>
      <c r="F9" s="101"/>
      <c r="G9" s="101"/>
      <c r="H9" s="102"/>
      <c r="I9" s="109" t="s">
        <v>118</v>
      </c>
      <c r="J9" s="100"/>
      <c r="K9" s="101"/>
      <c r="L9" s="101"/>
      <c r="M9" s="101"/>
    </row>
    <row r="10" spans="2:13" s="6" customFormat="1" ht="35.1" customHeight="1" x14ac:dyDescent="0.2">
      <c r="B10" s="99" t="s">
        <v>107</v>
      </c>
      <c r="C10" s="100"/>
      <c r="D10" s="100"/>
      <c r="E10" s="100"/>
      <c r="F10" s="101"/>
      <c r="G10" s="101"/>
      <c r="H10" s="102"/>
      <c r="I10" s="109" t="s">
        <v>108</v>
      </c>
      <c r="J10" s="100"/>
      <c r="K10" s="101"/>
      <c r="L10" s="101"/>
      <c r="M10" s="101"/>
    </row>
    <row r="11" spans="2:13" ht="15.75" x14ac:dyDescent="0.25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</row>
    <row r="12" spans="2:13" ht="15.75" x14ac:dyDescent="0.25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</row>
    <row r="13" spans="2:13" ht="15.75" x14ac:dyDescent="0.25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</row>
    <row r="14" spans="2:13" ht="15.75" x14ac:dyDescent="0.25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</row>
    <row r="15" spans="2:13" ht="15.75" x14ac:dyDescent="0.25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</row>
    <row r="16" spans="2:13" ht="15.75" x14ac:dyDescent="0.25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</row>
    <row r="17" spans="2:13" ht="15.75" x14ac:dyDescent="0.25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</row>
    <row r="18" spans="2:13" ht="15.75" x14ac:dyDescent="0.25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</row>
    <row r="19" spans="2:13" s="2" customFormat="1" ht="18" x14ac:dyDescent="0.25">
      <c r="B19" s="230" t="s">
        <v>71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</row>
    <row r="20" spans="2:13" s="2" customFormat="1" ht="30" customHeight="1" x14ac:dyDescent="0.25">
      <c r="B20" s="357" t="s">
        <v>72</v>
      </c>
      <c r="C20" s="358" t="s">
        <v>150</v>
      </c>
      <c r="D20" s="359"/>
      <c r="E20" s="366" t="s">
        <v>141</v>
      </c>
      <c r="F20" s="367"/>
      <c r="G20" s="367"/>
      <c r="H20" s="368"/>
      <c r="I20" s="366" t="s">
        <v>142</v>
      </c>
      <c r="J20" s="368"/>
      <c r="K20" s="358" t="s">
        <v>74</v>
      </c>
      <c r="L20" s="359"/>
      <c r="M20" s="356" t="s">
        <v>97</v>
      </c>
    </row>
    <row r="21" spans="2:13" s="2" customFormat="1" ht="45" customHeight="1" x14ac:dyDescent="0.25">
      <c r="B21" s="357"/>
      <c r="C21" s="55" t="s">
        <v>129</v>
      </c>
      <c r="D21" s="56" t="s">
        <v>140</v>
      </c>
      <c r="E21" s="55" t="s">
        <v>130</v>
      </c>
      <c r="F21" s="57" t="s">
        <v>131</v>
      </c>
      <c r="G21" s="57" t="s">
        <v>138</v>
      </c>
      <c r="H21" s="56" t="s">
        <v>126</v>
      </c>
      <c r="I21" s="55" t="s">
        <v>149</v>
      </c>
      <c r="J21" s="56" t="s">
        <v>148</v>
      </c>
      <c r="K21" s="58" t="s">
        <v>75</v>
      </c>
      <c r="L21" s="59" t="s">
        <v>73</v>
      </c>
      <c r="M21" s="356"/>
    </row>
    <row r="22" spans="2:13" s="2" customFormat="1" ht="15" customHeight="1" x14ac:dyDescent="0.25">
      <c r="B22" s="360" t="s">
        <v>125</v>
      </c>
      <c r="C22" s="362"/>
      <c r="D22" s="360"/>
      <c r="E22" s="60" t="s">
        <v>132</v>
      </c>
      <c r="F22" s="60" t="s">
        <v>133</v>
      </c>
      <c r="G22" s="52">
        <v>3000</v>
      </c>
      <c r="H22" s="364">
        <f>+G22+G23</f>
        <v>5000</v>
      </c>
      <c r="I22" s="364" t="s">
        <v>143</v>
      </c>
      <c r="J22" s="360"/>
      <c r="K22" s="375">
        <f>IF((J22-D22)=0,0,(J22-D22))</f>
        <v>0</v>
      </c>
      <c r="L22" s="375">
        <f>IFERROR(IF(D22=0,0,K22/D22*100),0)</f>
        <v>0</v>
      </c>
      <c r="M22" s="371">
        <f>IFERROR((L22*C22/100),0)</f>
        <v>0</v>
      </c>
    </row>
    <row r="23" spans="2:13" s="2" customFormat="1" ht="15" customHeight="1" x14ac:dyDescent="0.25">
      <c r="B23" s="361"/>
      <c r="C23" s="363"/>
      <c r="D23" s="361"/>
      <c r="E23" s="61" t="s">
        <v>133</v>
      </c>
      <c r="F23" s="62" t="s">
        <v>134</v>
      </c>
      <c r="G23" s="53">
        <v>2000</v>
      </c>
      <c r="H23" s="365"/>
      <c r="I23" s="365"/>
      <c r="J23" s="361"/>
      <c r="K23" s="376"/>
      <c r="L23" s="376"/>
      <c r="M23" s="372"/>
    </row>
    <row r="24" spans="2:13" s="2" customFormat="1" ht="15" customHeight="1" x14ac:dyDescent="0.25">
      <c r="B24" s="360" t="s">
        <v>127</v>
      </c>
      <c r="C24" s="362"/>
      <c r="D24" s="360"/>
      <c r="E24" s="60" t="s">
        <v>134</v>
      </c>
      <c r="F24" s="60" t="s">
        <v>136</v>
      </c>
      <c r="G24" s="52">
        <v>1000</v>
      </c>
      <c r="H24" s="364">
        <f>+G24+G25</f>
        <v>1500</v>
      </c>
      <c r="I24" s="364" t="s">
        <v>144</v>
      </c>
      <c r="J24" s="360"/>
      <c r="K24" s="375">
        <f t="shared" ref="K24" si="0">IF((J24-D24)=0,0,(J24-D24))</f>
        <v>0</v>
      </c>
      <c r="L24" s="375">
        <f>IFERROR(IF(D24=0,0,K24/D24*100),0)</f>
        <v>0</v>
      </c>
      <c r="M24" s="371">
        <f>IFERROR((L24*C24/100),0)</f>
        <v>0</v>
      </c>
    </row>
    <row r="25" spans="2:13" s="2" customFormat="1" ht="15" customHeight="1" x14ac:dyDescent="0.25">
      <c r="B25" s="361"/>
      <c r="C25" s="363"/>
      <c r="D25" s="361"/>
      <c r="E25" s="61" t="s">
        <v>136</v>
      </c>
      <c r="F25" s="62" t="s">
        <v>135</v>
      </c>
      <c r="G25" s="53">
        <v>500</v>
      </c>
      <c r="H25" s="365"/>
      <c r="I25" s="365"/>
      <c r="J25" s="361"/>
      <c r="K25" s="376"/>
      <c r="L25" s="376"/>
      <c r="M25" s="372"/>
    </row>
    <row r="26" spans="2:13" s="2" customFormat="1" ht="15" customHeight="1" x14ac:dyDescent="0.25">
      <c r="B26" s="360" t="s">
        <v>128</v>
      </c>
      <c r="C26" s="362"/>
      <c r="D26" s="360"/>
      <c r="E26" s="60" t="s">
        <v>135</v>
      </c>
      <c r="F26" s="60" t="s">
        <v>139</v>
      </c>
      <c r="G26" s="52">
        <v>670</v>
      </c>
      <c r="H26" s="364">
        <f>+G26+G27</f>
        <v>1000</v>
      </c>
      <c r="I26" s="364" t="s">
        <v>145</v>
      </c>
      <c r="J26" s="360"/>
      <c r="K26" s="375">
        <f t="shared" ref="K26" si="1">IF((J26-D26)=0,0,(J26-D26))</f>
        <v>0</v>
      </c>
      <c r="L26" s="375">
        <f>IFERROR(IF(D26=0,0,K26/D26*100),0)</f>
        <v>0</v>
      </c>
      <c r="M26" s="371">
        <f>IFERROR((L26*C26/100),0)</f>
        <v>0</v>
      </c>
    </row>
    <row r="27" spans="2:13" s="2" customFormat="1" ht="15" customHeight="1" x14ac:dyDescent="0.25">
      <c r="B27" s="361"/>
      <c r="C27" s="363"/>
      <c r="D27" s="361"/>
      <c r="E27" s="61" t="s">
        <v>139</v>
      </c>
      <c r="F27" s="62" t="s">
        <v>137</v>
      </c>
      <c r="G27" s="53">
        <v>330</v>
      </c>
      <c r="H27" s="365"/>
      <c r="I27" s="365"/>
      <c r="J27" s="361"/>
      <c r="K27" s="376"/>
      <c r="L27" s="376"/>
      <c r="M27" s="372"/>
    </row>
    <row r="28" spans="2:13" s="2" customFormat="1" ht="30" customHeight="1" thickBot="1" x14ac:dyDescent="0.3">
      <c r="B28" s="39" t="s">
        <v>78</v>
      </c>
      <c r="C28" s="20"/>
      <c r="D28" s="39"/>
      <c r="E28" s="26" t="s">
        <v>137</v>
      </c>
      <c r="F28" s="26" t="s">
        <v>147</v>
      </c>
      <c r="G28" s="54">
        <v>300</v>
      </c>
      <c r="H28" s="54">
        <v>300</v>
      </c>
      <c r="I28" s="54" t="s">
        <v>146</v>
      </c>
      <c r="J28" s="39"/>
      <c r="K28" s="44">
        <f>IF((J28-D28)=0,0,(J28-D28))</f>
        <v>0</v>
      </c>
      <c r="L28" s="51">
        <f>IFERROR(IF(D28=0,0,K28/D28*100),0)</f>
        <v>0</v>
      </c>
      <c r="M28" s="60">
        <f>IFERROR((L28*C28/100),0)</f>
        <v>0</v>
      </c>
    </row>
    <row r="29" spans="2:13" s="2" customFormat="1" ht="39.950000000000003" customHeight="1" thickBot="1" x14ac:dyDescent="0.3">
      <c r="B29" s="110"/>
      <c r="C29" s="110"/>
      <c r="D29" s="111"/>
      <c r="E29" s="111"/>
      <c r="F29" s="112"/>
      <c r="G29" s="110"/>
      <c r="H29" s="110"/>
      <c r="I29" s="110"/>
      <c r="J29" s="110"/>
      <c r="K29" s="373" t="s">
        <v>151</v>
      </c>
      <c r="L29" s="374"/>
      <c r="M29" s="63">
        <f>IF(SUM(M22:M28)=0,0,SUM(M22:M28))</f>
        <v>0</v>
      </c>
    </row>
    <row r="30" spans="2:13" s="2" customFormat="1" ht="39.950000000000003" customHeight="1" x14ac:dyDescent="0.25">
      <c r="B30" s="110"/>
      <c r="C30" s="110"/>
      <c r="D30" s="111"/>
      <c r="E30" s="111"/>
      <c r="F30" s="112"/>
      <c r="G30" s="110"/>
      <c r="H30" s="110"/>
      <c r="I30" s="110"/>
      <c r="J30" s="110"/>
      <c r="K30" s="229"/>
      <c r="L30" s="229"/>
      <c r="M30" s="232"/>
    </row>
    <row r="31" spans="2:13" s="2" customFormat="1" ht="39.950000000000003" customHeight="1" x14ac:dyDescent="0.25">
      <c r="B31" s="110"/>
      <c r="C31" s="110"/>
      <c r="D31" s="111"/>
      <c r="E31" s="111"/>
      <c r="F31" s="112"/>
      <c r="G31" s="110"/>
      <c r="H31" s="110"/>
      <c r="I31" s="110"/>
      <c r="J31" s="110"/>
      <c r="K31" s="229"/>
      <c r="L31" s="229"/>
      <c r="M31" s="232"/>
    </row>
    <row r="32" spans="2:13" s="2" customFormat="1" ht="39.950000000000003" customHeight="1" x14ac:dyDescent="0.25">
      <c r="B32" s="110"/>
      <c r="C32" s="110"/>
      <c r="D32" s="111"/>
      <c r="E32" s="111"/>
      <c r="F32" s="112"/>
      <c r="G32" s="110"/>
      <c r="H32" s="110"/>
      <c r="I32" s="110"/>
      <c r="J32" s="110"/>
      <c r="K32" s="229"/>
      <c r="L32" s="229"/>
      <c r="M32" s="232"/>
    </row>
    <row r="33" spans="2:13" s="2" customFormat="1" ht="39.950000000000003" customHeight="1" x14ac:dyDescent="0.25">
      <c r="B33" s="110"/>
      <c r="C33" s="110"/>
      <c r="D33" s="111"/>
      <c r="E33" s="111"/>
      <c r="F33" s="112"/>
      <c r="G33" s="110"/>
      <c r="H33" s="110"/>
      <c r="I33" s="110"/>
      <c r="J33" s="110"/>
      <c r="K33" s="229"/>
      <c r="L33" s="229"/>
      <c r="M33" s="232"/>
    </row>
    <row r="34" spans="2:13" s="2" customFormat="1" ht="15.75" x14ac:dyDescent="0.25">
      <c r="B34" s="110"/>
      <c r="C34" s="110"/>
      <c r="D34" s="110"/>
      <c r="E34" s="111"/>
      <c r="F34" s="110"/>
      <c r="G34" s="110"/>
      <c r="H34" s="110"/>
      <c r="I34" s="110"/>
      <c r="J34" s="110"/>
      <c r="K34" s="110"/>
      <c r="L34" s="110"/>
      <c r="M34" s="110"/>
    </row>
    <row r="35" spans="2:13" s="2" customFormat="1" ht="15.75" x14ac:dyDescent="0.25">
      <c r="B35" s="110"/>
      <c r="C35" s="110"/>
      <c r="D35" s="110"/>
      <c r="E35" s="111"/>
      <c r="F35" s="110"/>
      <c r="G35" s="110"/>
      <c r="H35" s="110"/>
      <c r="I35" s="110"/>
      <c r="J35" s="110"/>
      <c r="K35" s="110"/>
      <c r="L35" s="110"/>
      <c r="M35" s="110"/>
    </row>
    <row r="36" spans="2:13" s="2" customFormat="1" ht="15.75" x14ac:dyDescent="0.25">
      <c r="B36" s="110"/>
      <c r="C36" s="110"/>
      <c r="D36" s="110"/>
      <c r="E36" s="111"/>
      <c r="F36" s="110"/>
      <c r="G36" s="110"/>
      <c r="H36" s="110"/>
      <c r="I36" s="110"/>
      <c r="J36" s="110"/>
      <c r="K36" s="110"/>
      <c r="L36" s="110"/>
      <c r="M36" s="110"/>
    </row>
    <row r="37" spans="2:13" s="2" customFormat="1" ht="15.75" x14ac:dyDescent="0.25">
      <c r="B37" s="110"/>
      <c r="C37" s="110"/>
      <c r="D37" s="110"/>
      <c r="E37" s="111"/>
      <c r="F37" s="110"/>
      <c r="G37" s="110"/>
      <c r="H37" s="110"/>
      <c r="I37" s="110"/>
      <c r="J37" s="110"/>
      <c r="K37" s="110"/>
      <c r="L37" s="110"/>
      <c r="M37" s="110"/>
    </row>
    <row r="38" spans="2:13" s="2" customFormat="1" ht="18" x14ac:dyDescent="0.25">
      <c r="B38" s="230" t="s">
        <v>76</v>
      </c>
      <c r="C38" s="110"/>
      <c r="D38" s="110"/>
      <c r="E38" s="111"/>
      <c r="F38" s="110"/>
      <c r="G38" s="110"/>
      <c r="H38" s="110"/>
      <c r="I38" s="110"/>
      <c r="J38" s="110"/>
      <c r="K38" s="110"/>
      <c r="L38" s="110"/>
      <c r="M38" s="110"/>
    </row>
    <row r="39" spans="2:13" s="2" customFormat="1" ht="30" customHeight="1" x14ac:dyDescent="0.25">
      <c r="B39" s="357" t="s">
        <v>72</v>
      </c>
      <c r="C39" s="358" t="s">
        <v>150</v>
      </c>
      <c r="D39" s="359"/>
      <c r="E39" s="366" t="s">
        <v>141</v>
      </c>
      <c r="F39" s="367"/>
      <c r="G39" s="367"/>
      <c r="H39" s="368"/>
      <c r="I39" s="366" t="s">
        <v>142</v>
      </c>
      <c r="J39" s="368"/>
      <c r="K39" s="358" t="s">
        <v>74</v>
      </c>
      <c r="L39" s="359"/>
      <c r="M39" s="356" t="s">
        <v>97</v>
      </c>
    </row>
    <row r="40" spans="2:13" s="2" customFormat="1" ht="45" customHeight="1" x14ac:dyDescent="0.25">
      <c r="B40" s="357"/>
      <c r="C40" s="55" t="s">
        <v>129</v>
      </c>
      <c r="D40" s="56" t="s">
        <v>140</v>
      </c>
      <c r="E40" s="55" t="s">
        <v>130</v>
      </c>
      <c r="F40" s="57" t="s">
        <v>131</v>
      </c>
      <c r="G40" s="57" t="s">
        <v>138</v>
      </c>
      <c r="H40" s="56" t="s">
        <v>126</v>
      </c>
      <c r="I40" s="55" t="s">
        <v>149</v>
      </c>
      <c r="J40" s="56" t="s">
        <v>148</v>
      </c>
      <c r="K40" s="58" t="s">
        <v>75</v>
      </c>
      <c r="L40" s="59" t="s">
        <v>73</v>
      </c>
      <c r="M40" s="356"/>
    </row>
    <row r="41" spans="2:13" s="2" customFormat="1" ht="30" customHeight="1" x14ac:dyDescent="0.25">
      <c r="B41" s="39" t="s">
        <v>78</v>
      </c>
      <c r="C41" s="20"/>
      <c r="D41" s="39"/>
      <c r="E41" s="26" t="s">
        <v>137</v>
      </c>
      <c r="F41" s="26" t="s">
        <v>147</v>
      </c>
      <c r="G41" s="54">
        <v>100</v>
      </c>
      <c r="H41" s="54">
        <v>100</v>
      </c>
      <c r="I41" s="54" t="s">
        <v>147</v>
      </c>
      <c r="J41" s="39"/>
      <c r="K41" s="44">
        <f t="shared" ref="K41:K47" si="2">IF((J41-D41)=0,0,(J41-D41))</f>
        <v>0</v>
      </c>
      <c r="L41" s="44">
        <f t="shared" ref="L41:L47" si="3">IFERROR(IF(D41=0,0,K41/D41*100),0)</f>
        <v>0</v>
      </c>
      <c r="M41" s="26">
        <f t="shared" ref="M41:M47" si="4">IFERROR((L41*C41/100),0)</f>
        <v>0</v>
      </c>
    </row>
    <row r="42" spans="2:13" s="2" customFormat="1" ht="30" customHeight="1" x14ac:dyDescent="0.25">
      <c r="B42" s="39" t="s">
        <v>77</v>
      </c>
      <c r="C42" s="20"/>
      <c r="D42" s="39"/>
      <c r="E42" s="26" t="s">
        <v>147</v>
      </c>
      <c r="F42" s="26" t="s">
        <v>153</v>
      </c>
      <c r="G42" s="54">
        <v>100</v>
      </c>
      <c r="H42" s="54">
        <v>100</v>
      </c>
      <c r="I42" s="54" t="s">
        <v>153</v>
      </c>
      <c r="J42" s="39"/>
      <c r="K42" s="44">
        <f t="shared" si="2"/>
        <v>0</v>
      </c>
      <c r="L42" s="44">
        <f t="shared" si="3"/>
        <v>0</v>
      </c>
      <c r="M42" s="26">
        <f t="shared" si="4"/>
        <v>0</v>
      </c>
    </row>
    <row r="43" spans="2:13" s="2" customFormat="1" ht="30" customHeight="1" x14ac:dyDescent="0.25">
      <c r="B43" s="39" t="s">
        <v>79</v>
      </c>
      <c r="C43" s="20"/>
      <c r="D43" s="39"/>
      <c r="E43" s="26" t="s">
        <v>153</v>
      </c>
      <c r="F43" s="26" t="s">
        <v>154</v>
      </c>
      <c r="G43" s="54">
        <v>100</v>
      </c>
      <c r="H43" s="54">
        <v>100</v>
      </c>
      <c r="I43" s="54" t="s">
        <v>154</v>
      </c>
      <c r="J43" s="39"/>
      <c r="K43" s="44">
        <f t="shared" si="2"/>
        <v>0</v>
      </c>
      <c r="L43" s="44">
        <f t="shared" si="3"/>
        <v>0</v>
      </c>
      <c r="M43" s="26">
        <f t="shared" si="4"/>
        <v>0</v>
      </c>
    </row>
    <row r="44" spans="2:13" s="2" customFormat="1" ht="30" customHeight="1" x14ac:dyDescent="0.25">
      <c r="B44" s="39" t="s">
        <v>80</v>
      </c>
      <c r="C44" s="20"/>
      <c r="D44" s="39"/>
      <c r="E44" s="26" t="s">
        <v>154</v>
      </c>
      <c r="F44" s="26" t="s">
        <v>155</v>
      </c>
      <c r="G44" s="54">
        <v>100</v>
      </c>
      <c r="H44" s="54">
        <v>100</v>
      </c>
      <c r="I44" s="54" t="s">
        <v>155</v>
      </c>
      <c r="J44" s="39"/>
      <c r="K44" s="44">
        <f t="shared" si="2"/>
        <v>0</v>
      </c>
      <c r="L44" s="44">
        <f t="shared" si="3"/>
        <v>0</v>
      </c>
      <c r="M44" s="26">
        <f t="shared" si="4"/>
        <v>0</v>
      </c>
    </row>
    <row r="45" spans="2:13" s="2" customFormat="1" ht="30" customHeight="1" x14ac:dyDescent="0.25">
      <c r="B45" s="39" t="s">
        <v>81</v>
      </c>
      <c r="C45" s="20"/>
      <c r="D45" s="39"/>
      <c r="E45" s="26" t="s">
        <v>155</v>
      </c>
      <c r="F45" s="26" t="s">
        <v>156</v>
      </c>
      <c r="G45" s="54">
        <v>100</v>
      </c>
      <c r="H45" s="54">
        <v>100</v>
      </c>
      <c r="I45" s="54" t="s">
        <v>156</v>
      </c>
      <c r="J45" s="39"/>
      <c r="K45" s="44">
        <f t="shared" si="2"/>
        <v>0</v>
      </c>
      <c r="L45" s="44">
        <f t="shared" si="3"/>
        <v>0</v>
      </c>
      <c r="M45" s="26">
        <f t="shared" si="4"/>
        <v>0</v>
      </c>
    </row>
    <row r="46" spans="2:13" s="2" customFormat="1" ht="30" customHeight="1" x14ac:dyDescent="0.25">
      <c r="B46" s="39" t="s">
        <v>82</v>
      </c>
      <c r="C46" s="20"/>
      <c r="D46" s="39"/>
      <c r="E46" s="26"/>
      <c r="F46" s="26"/>
      <c r="G46" s="54"/>
      <c r="H46" s="54"/>
      <c r="I46" s="54"/>
      <c r="J46" s="39"/>
      <c r="K46" s="44">
        <f t="shared" si="2"/>
        <v>0</v>
      </c>
      <c r="L46" s="44">
        <f t="shared" si="3"/>
        <v>0</v>
      </c>
      <c r="M46" s="26">
        <f t="shared" si="4"/>
        <v>0</v>
      </c>
    </row>
    <row r="47" spans="2:13" s="2" customFormat="1" ht="30" customHeight="1" thickBot="1" x14ac:dyDescent="0.3">
      <c r="B47" s="39" t="s">
        <v>83</v>
      </c>
      <c r="C47" s="20"/>
      <c r="D47" s="39"/>
      <c r="E47" s="26"/>
      <c r="F47" s="26"/>
      <c r="G47" s="54"/>
      <c r="H47" s="54"/>
      <c r="I47" s="54"/>
      <c r="J47" s="39"/>
      <c r="K47" s="51">
        <f t="shared" si="2"/>
        <v>0</v>
      </c>
      <c r="L47" s="51">
        <f t="shared" si="3"/>
        <v>0</v>
      </c>
      <c r="M47" s="60">
        <f t="shared" si="4"/>
        <v>0</v>
      </c>
    </row>
    <row r="48" spans="2:13" s="2" customFormat="1" ht="39.950000000000003" customHeight="1" thickBot="1" x14ac:dyDescent="0.3">
      <c r="B48" s="110"/>
      <c r="C48" s="110"/>
      <c r="D48" s="108"/>
      <c r="E48" s="112"/>
      <c r="F48" s="112"/>
      <c r="G48" s="110"/>
      <c r="H48" s="110"/>
      <c r="I48" s="110"/>
      <c r="J48" s="108"/>
      <c r="K48" s="369" t="s">
        <v>151</v>
      </c>
      <c r="L48" s="370"/>
      <c r="M48" s="63">
        <f>IF(SUM(M41:M47)=0,0,SUM(M41:M47))</f>
        <v>0</v>
      </c>
    </row>
  </sheetData>
  <mergeCells count="41">
    <mergeCell ref="K48:L48"/>
    <mergeCell ref="M22:M23"/>
    <mergeCell ref="M24:M25"/>
    <mergeCell ref="M26:M27"/>
    <mergeCell ref="C39:D39"/>
    <mergeCell ref="E39:H39"/>
    <mergeCell ref="I39:J39"/>
    <mergeCell ref="K29:L29"/>
    <mergeCell ref="K22:K23"/>
    <mergeCell ref="K24:K25"/>
    <mergeCell ref="K26:K27"/>
    <mergeCell ref="L22:L23"/>
    <mergeCell ref="L24:L25"/>
    <mergeCell ref="L26:L27"/>
    <mergeCell ref="H24:H25"/>
    <mergeCell ref="H26:H27"/>
    <mergeCell ref="C20:D20"/>
    <mergeCell ref="E20:H20"/>
    <mergeCell ref="I22:I23"/>
    <mergeCell ref="I24:I25"/>
    <mergeCell ref="I26:I27"/>
    <mergeCell ref="I20:J20"/>
    <mergeCell ref="J22:J23"/>
    <mergeCell ref="J24:J25"/>
    <mergeCell ref="J26:J27"/>
    <mergeCell ref="M39:M40"/>
    <mergeCell ref="B20:B21"/>
    <mergeCell ref="B39:B40"/>
    <mergeCell ref="K20:L20"/>
    <mergeCell ref="M20:M21"/>
    <mergeCell ref="B22:B23"/>
    <mergeCell ref="C22:C23"/>
    <mergeCell ref="H22:H23"/>
    <mergeCell ref="D22:D23"/>
    <mergeCell ref="K39:L39"/>
    <mergeCell ref="B24:B25"/>
    <mergeCell ref="B26:B27"/>
    <mergeCell ref="D24:D25"/>
    <mergeCell ref="D26:D27"/>
    <mergeCell ref="C24:C25"/>
    <mergeCell ref="C26:C2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32"/>
  <sheetViews>
    <sheetView showZeros="0" view="pageBreakPreview" topLeftCell="A13" zoomScale="70" zoomScaleNormal="100" zoomScaleSheetLayoutView="70" workbookViewId="0">
      <selection activeCell="K8" sqref="K8"/>
    </sheetView>
  </sheetViews>
  <sheetFormatPr baseColWidth="10" defaultRowHeight="15" x14ac:dyDescent="0.25"/>
  <cols>
    <col min="1" max="1" width="4.42578125" customWidth="1"/>
    <col min="2" max="2" width="18.140625" style="3" customWidth="1"/>
    <col min="3" max="13" width="11.7109375" style="3" customWidth="1"/>
  </cols>
  <sheetData>
    <row r="2" spans="2:13" s="2" customFormat="1" ht="35.1" customHeight="1" x14ac:dyDescent="0.25">
      <c r="B2" s="145"/>
      <c r="C2" s="145"/>
      <c r="D2" s="125" t="s">
        <v>211</v>
      </c>
      <c r="E2" s="145"/>
      <c r="F2" s="145"/>
      <c r="G2" s="145"/>
      <c r="H2" s="228"/>
      <c r="I2" s="228"/>
      <c r="J2" s="145"/>
      <c r="K2" s="145"/>
      <c r="L2" s="145"/>
      <c r="M2" s="145"/>
    </row>
    <row r="3" spans="2:13" ht="15.75" x14ac:dyDescent="0.25">
      <c r="B3" s="107"/>
      <c r="C3" s="107"/>
      <c r="D3" s="137" t="s">
        <v>207</v>
      </c>
      <c r="E3" s="226" t="s">
        <v>208</v>
      </c>
      <c r="F3" s="113"/>
      <c r="G3" s="45"/>
      <c r="H3" s="107"/>
      <c r="I3" s="107"/>
      <c r="J3" s="107"/>
      <c r="K3" s="107"/>
      <c r="L3" s="107"/>
      <c r="M3" s="107"/>
    </row>
    <row r="4" spans="2:13" ht="15.75" x14ac:dyDescent="0.25"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2:13" ht="15.75" x14ac:dyDescent="0.25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2:13" x14ac:dyDescent="0.25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2:13" s="6" customFormat="1" ht="35.1" customHeight="1" x14ac:dyDescent="0.2">
      <c r="B7" s="217" t="s">
        <v>116</v>
      </c>
      <c r="C7" s="216"/>
      <c r="D7" s="216"/>
      <c r="E7" s="216"/>
      <c r="F7" s="101"/>
      <c r="G7" s="101"/>
      <c r="H7" s="102"/>
      <c r="I7" s="109" t="s">
        <v>115</v>
      </c>
      <c r="J7" s="216"/>
      <c r="K7" s="101"/>
      <c r="L7" s="101"/>
      <c r="M7" s="102"/>
    </row>
    <row r="8" spans="2:13" s="6" customFormat="1" ht="35.1" customHeight="1" x14ac:dyDescent="0.2">
      <c r="B8" s="217" t="s">
        <v>119</v>
      </c>
      <c r="C8" s="216"/>
      <c r="D8" s="216"/>
      <c r="E8" s="216"/>
      <c r="F8" s="101"/>
      <c r="G8" s="101"/>
      <c r="H8" s="102"/>
      <c r="I8" s="109" t="s">
        <v>117</v>
      </c>
      <c r="J8" s="216"/>
      <c r="K8" s="101"/>
      <c r="L8" s="101"/>
      <c r="M8" s="102"/>
    </row>
    <row r="9" spans="2:13" s="6" customFormat="1" ht="35.1" customHeight="1" x14ac:dyDescent="0.2">
      <c r="B9" s="217" t="s">
        <v>120</v>
      </c>
      <c r="C9" s="216"/>
      <c r="D9" s="216"/>
      <c r="E9" s="216"/>
      <c r="F9" s="101"/>
      <c r="G9" s="101"/>
      <c r="H9" s="102"/>
      <c r="I9" s="109" t="s">
        <v>118</v>
      </c>
      <c r="J9" s="216"/>
      <c r="K9" s="101"/>
      <c r="L9" s="101"/>
      <c r="M9" s="102"/>
    </row>
    <row r="10" spans="2:13" s="6" customFormat="1" ht="35.1" customHeight="1" x14ac:dyDescent="0.2">
      <c r="B10" s="217" t="s">
        <v>107</v>
      </c>
      <c r="C10" s="216"/>
      <c r="D10" s="216"/>
      <c r="E10" s="216"/>
      <c r="F10" s="101"/>
      <c r="G10" s="101"/>
      <c r="H10" s="102"/>
      <c r="I10" s="109" t="s">
        <v>108</v>
      </c>
      <c r="J10" s="216"/>
      <c r="K10" s="101"/>
      <c r="L10" s="101"/>
      <c r="M10" s="102"/>
    </row>
    <row r="11" spans="2:13" ht="15.75" x14ac:dyDescent="0.25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</row>
    <row r="12" spans="2:13" ht="15.75" x14ac:dyDescent="0.25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</row>
    <row r="13" spans="2:13" ht="15.75" x14ac:dyDescent="0.25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</row>
    <row r="14" spans="2:13" ht="15.75" x14ac:dyDescent="0.25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</row>
    <row r="15" spans="2:13" ht="15.75" x14ac:dyDescent="0.25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</row>
    <row r="16" spans="2:13" ht="15.75" x14ac:dyDescent="0.25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</row>
    <row r="17" spans="2:13" ht="15.75" x14ac:dyDescent="0.25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</row>
    <row r="18" spans="2:13" ht="15.75" x14ac:dyDescent="0.25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</row>
    <row r="19" spans="2:13" s="2" customFormat="1" ht="18" x14ac:dyDescent="0.25">
      <c r="B19" s="23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</row>
    <row r="20" spans="2:13" s="2" customFormat="1" ht="30" customHeight="1" x14ac:dyDescent="0.25">
      <c r="B20" s="357" t="s">
        <v>72</v>
      </c>
      <c r="C20" s="358" t="s">
        <v>150</v>
      </c>
      <c r="D20" s="359"/>
      <c r="E20" s="366" t="s">
        <v>141</v>
      </c>
      <c r="F20" s="367"/>
      <c r="G20" s="367"/>
      <c r="H20" s="368"/>
      <c r="I20" s="366" t="s">
        <v>142</v>
      </c>
      <c r="J20" s="368"/>
      <c r="K20" s="358" t="s">
        <v>74</v>
      </c>
      <c r="L20" s="359"/>
      <c r="M20" s="356" t="s">
        <v>97</v>
      </c>
    </row>
    <row r="21" spans="2:13" s="2" customFormat="1" ht="45" customHeight="1" x14ac:dyDescent="0.25">
      <c r="B21" s="357"/>
      <c r="C21" s="55" t="s">
        <v>129</v>
      </c>
      <c r="D21" s="56" t="s">
        <v>140</v>
      </c>
      <c r="E21" s="55" t="s">
        <v>130</v>
      </c>
      <c r="F21" s="57" t="s">
        <v>131</v>
      </c>
      <c r="G21" s="57" t="s">
        <v>138</v>
      </c>
      <c r="H21" s="56" t="s">
        <v>126</v>
      </c>
      <c r="I21" s="55" t="s">
        <v>149</v>
      </c>
      <c r="J21" s="56" t="s">
        <v>148</v>
      </c>
      <c r="K21" s="58" t="s">
        <v>75</v>
      </c>
      <c r="L21" s="59" t="s">
        <v>73</v>
      </c>
      <c r="M21" s="356"/>
    </row>
    <row r="22" spans="2:13" s="2" customFormat="1" ht="24.95" customHeight="1" x14ac:dyDescent="0.25">
      <c r="B22" s="360" t="s">
        <v>125</v>
      </c>
      <c r="C22" s="362"/>
      <c r="D22" s="360"/>
      <c r="E22" s="211" t="s">
        <v>132</v>
      </c>
      <c r="F22" s="211" t="s">
        <v>133</v>
      </c>
      <c r="G22" s="213">
        <v>1500</v>
      </c>
      <c r="H22" s="364">
        <f>+G22+G23</f>
        <v>3000</v>
      </c>
      <c r="I22" s="364" t="s">
        <v>143</v>
      </c>
      <c r="J22" s="360"/>
      <c r="K22" s="375">
        <f>IF((J22-D22)=0,0,(J22-D22))</f>
        <v>0</v>
      </c>
      <c r="L22" s="375">
        <f>IFERROR(IF(D22=0,0,K22/D22*100),0)</f>
        <v>0</v>
      </c>
      <c r="M22" s="371">
        <f>IFERROR((L22*C22/100),0)</f>
        <v>0</v>
      </c>
    </row>
    <row r="23" spans="2:13" s="2" customFormat="1" ht="24.95" customHeight="1" x14ac:dyDescent="0.25">
      <c r="B23" s="361"/>
      <c r="C23" s="363"/>
      <c r="D23" s="361"/>
      <c r="E23" s="61" t="s">
        <v>133</v>
      </c>
      <c r="F23" s="62" t="s">
        <v>134</v>
      </c>
      <c r="G23" s="53">
        <v>1500</v>
      </c>
      <c r="H23" s="365"/>
      <c r="I23" s="365"/>
      <c r="J23" s="361"/>
      <c r="K23" s="376"/>
      <c r="L23" s="376"/>
      <c r="M23" s="372"/>
    </row>
    <row r="24" spans="2:13" s="2" customFormat="1" ht="24.95" customHeight="1" x14ac:dyDescent="0.25">
      <c r="B24" s="360" t="s">
        <v>127</v>
      </c>
      <c r="C24" s="362"/>
      <c r="D24" s="360"/>
      <c r="E24" s="211" t="s">
        <v>134</v>
      </c>
      <c r="F24" s="211" t="s">
        <v>136</v>
      </c>
      <c r="G24" s="213">
        <v>1000</v>
      </c>
      <c r="H24" s="364">
        <f>+G24+G25</f>
        <v>1500</v>
      </c>
      <c r="I24" s="364" t="s">
        <v>144</v>
      </c>
      <c r="J24" s="360"/>
      <c r="K24" s="375">
        <f t="shared" ref="K24" si="0">IF((J24-D24)=0,0,(J24-D24))</f>
        <v>0</v>
      </c>
      <c r="L24" s="375">
        <f>IFERROR(IF(D24=0,0,K24/D24*100),0)</f>
        <v>0</v>
      </c>
      <c r="M24" s="371">
        <f>IFERROR((L24*C24/100),0)</f>
        <v>0</v>
      </c>
    </row>
    <row r="25" spans="2:13" s="2" customFormat="1" ht="24.95" customHeight="1" x14ac:dyDescent="0.25">
      <c r="B25" s="361"/>
      <c r="C25" s="363"/>
      <c r="D25" s="361"/>
      <c r="E25" s="61" t="s">
        <v>136</v>
      </c>
      <c r="F25" s="62" t="s">
        <v>135</v>
      </c>
      <c r="G25" s="53">
        <v>500</v>
      </c>
      <c r="H25" s="365"/>
      <c r="I25" s="365"/>
      <c r="J25" s="361"/>
      <c r="K25" s="376"/>
      <c r="L25" s="376"/>
      <c r="M25" s="372"/>
    </row>
    <row r="26" spans="2:13" s="2" customFormat="1" ht="24.95" customHeight="1" x14ac:dyDescent="0.25">
      <c r="B26" s="360" t="s">
        <v>128</v>
      </c>
      <c r="C26" s="362"/>
      <c r="D26" s="360"/>
      <c r="E26" s="211" t="s">
        <v>135</v>
      </c>
      <c r="F26" s="211" t="s">
        <v>139</v>
      </c>
      <c r="G26" s="213">
        <v>670</v>
      </c>
      <c r="H26" s="364">
        <f>+G26+G27</f>
        <v>1000</v>
      </c>
      <c r="I26" s="364" t="s">
        <v>145</v>
      </c>
      <c r="J26" s="360"/>
      <c r="K26" s="375">
        <f t="shared" ref="K26" si="1">IF((J26-D26)=0,0,(J26-D26))</f>
        <v>0</v>
      </c>
      <c r="L26" s="375">
        <f>IFERROR(IF(D26=0,0,K26/D26*100),0)</f>
        <v>0</v>
      </c>
      <c r="M26" s="371">
        <f>IFERROR((L26*C26/100),0)</f>
        <v>0</v>
      </c>
    </row>
    <row r="27" spans="2:13" s="2" customFormat="1" ht="24.95" customHeight="1" x14ac:dyDescent="0.25">
      <c r="B27" s="361"/>
      <c r="C27" s="363"/>
      <c r="D27" s="361"/>
      <c r="E27" s="61" t="s">
        <v>139</v>
      </c>
      <c r="F27" s="62" t="s">
        <v>137</v>
      </c>
      <c r="G27" s="53">
        <v>330</v>
      </c>
      <c r="H27" s="365"/>
      <c r="I27" s="365"/>
      <c r="J27" s="361"/>
      <c r="K27" s="376"/>
      <c r="L27" s="376"/>
      <c r="M27" s="372"/>
    </row>
    <row r="28" spans="2:13" s="2" customFormat="1" ht="50.1" customHeight="1" thickBot="1" x14ac:dyDescent="0.3">
      <c r="B28" s="214" t="s">
        <v>78</v>
      </c>
      <c r="C28" s="20"/>
      <c r="D28" s="214"/>
      <c r="E28" s="26" t="s">
        <v>137</v>
      </c>
      <c r="F28" s="26" t="s">
        <v>147</v>
      </c>
      <c r="G28" s="54">
        <v>300</v>
      </c>
      <c r="H28" s="54">
        <v>300</v>
      </c>
      <c r="I28" s="54" t="s">
        <v>146</v>
      </c>
      <c r="J28" s="214"/>
      <c r="K28" s="44">
        <f>IF((J28-D28)=0,0,(J28-D28))</f>
        <v>0</v>
      </c>
      <c r="L28" s="212">
        <f>IFERROR(IF(D28=0,0,K28/D28*100),0)</f>
        <v>0</v>
      </c>
      <c r="M28" s="211">
        <f>IFERROR((L28*C28/100),0)</f>
        <v>0</v>
      </c>
    </row>
    <row r="29" spans="2:13" s="2" customFormat="1" ht="39.950000000000003" customHeight="1" thickBot="1" x14ac:dyDescent="0.3">
      <c r="B29" s="110"/>
      <c r="C29" s="110"/>
      <c r="D29" s="111"/>
      <c r="E29" s="111"/>
      <c r="F29" s="112"/>
      <c r="G29" s="110"/>
      <c r="H29" s="110"/>
      <c r="I29" s="110"/>
      <c r="J29" s="110"/>
      <c r="K29" s="373" t="s">
        <v>151</v>
      </c>
      <c r="L29" s="374"/>
      <c r="M29" s="63">
        <f>IF(SUM(M22:M28)=0,0,SUM(M22:M28))</f>
        <v>0</v>
      </c>
    </row>
    <row r="30" spans="2:13" s="2" customFormat="1" ht="39.950000000000003" customHeight="1" x14ac:dyDescent="0.25">
      <c r="B30" s="110"/>
      <c r="C30" s="110"/>
      <c r="D30" s="111"/>
      <c r="E30" s="111"/>
      <c r="F30" s="112"/>
      <c r="G30" s="110"/>
      <c r="H30" s="110"/>
      <c r="I30" s="110"/>
      <c r="J30" s="110"/>
      <c r="K30" s="229"/>
      <c r="L30" s="229"/>
      <c r="M30" s="232"/>
    </row>
    <row r="31" spans="2:13" s="2" customFormat="1" ht="39.950000000000003" customHeight="1" x14ac:dyDescent="0.25">
      <c r="B31" s="110"/>
      <c r="C31" s="110"/>
      <c r="D31" s="111"/>
      <c r="E31" s="111"/>
      <c r="F31" s="112"/>
      <c r="G31" s="110"/>
      <c r="H31" s="110"/>
      <c r="I31" s="110"/>
      <c r="J31" s="110"/>
      <c r="K31" s="229"/>
      <c r="L31" s="229"/>
      <c r="M31" s="232"/>
    </row>
    <row r="32" spans="2:13" s="2" customFormat="1" ht="39.950000000000003" customHeight="1" x14ac:dyDescent="0.25">
      <c r="B32" s="110"/>
      <c r="C32" s="110"/>
      <c r="D32" s="111"/>
      <c r="E32" s="111"/>
      <c r="F32" s="112"/>
      <c r="G32" s="110"/>
      <c r="H32" s="110"/>
      <c r="I32" s="110"/>
      <c r="J32" s="110"/>
      <c r="K32" s="229"/>
      <c r="L32" s="229"/>
      <c r="M32" s="232"/>
    </row>
  </sheetData>
  <mergeCells count="34">
    <mergeCell ref="M26:M27"/>
    <mergeCell ref="K29:L29"/>
    <mergeCell ref="L24:L25"/>
    <mergeCell ref="M24:M25"/>
    <mergeCell ref="B26:B27"/>
    <mergeCell ref="C26:C27"/>
    <mergeCell ref="D26:D27"/>
    <mergeCell ref="H26:H27"/>
    <mergeCell ref="I26:I27"/>
    <mergeCell ref="J26:J27"/>
    <mergeCell ref="K26:K27"/>
    <mergeCell ref="L26:L27"/>
    <mergeCell ref="K22:K23"/>
    <mergeCell ref="L22:L23"/>
    <mergeCell ref="M22:M23"/>
    <mergeCell ref="B24:B25"/>
    <mergeCell ref="C24:C25"/>
    <mergeCell ref="D24:D25"/>
    <mergeCell ref="H24:H25"/>
    <mergeCell ref="I24:I25"/>
    <mergeCell ref="J24:J25"/>
    <mergeCell ref="K24:K25"/>
    <mergeCell ref="B22:B23"/>
    <mergeCell ref="C22:C23"/>
    <mergeCell ref="D22:D23"/>
    <mergeCell ref="H22:H23"/>
    <mergeCell ref="I22:I23"/>
    <mergeCell ref="J22:J23"/>
    <mergeCell ref="M20:M21"/>
    <mergeCell ref="B20:B21"/>
    <mergeCell ref="C20:D20"/>
    <mergeCell ref="E20:H20"/>
    <mergeCell ref="I20:J20"/>
    <mergeCell ref="K20:L20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B2:Q33"/>
  <sheetViews>
    <sheetView showZeros="0" view="pageBreakPreview" topLeftCell="A13" zoomScale="55" zoomScaleNormal="70" zoomScaleSheetLayoutView="55" workbookViewId="0">
      <selection activeCell="G5" sqref="G5"/>
    </sheetView>
  </sheetViews>
  <sheetFormatPr baseColWidth="10" defaultRowHeight="15.75" x14ac:dyDescent="0.25"/>
  <cols>
    <col min="1" max="1" width="4.7109375" customWidth="1"/>
    <col min="2" max="2" width="12" style="6" customWidth="1"/>
    <col min="3" max="3" width="21.28515625" style="6" customWidth="1"/>
    <col min="4" max="4" width="19.140625" style="6" customWidth="1"/>
    <col min="5" max="5" width="21.42578125" style="6" customWidth="1"/>
    <col min="6" max="6" width="15.7109375" style="6" customWidth="1"/>
    <col min="7" max="7" width="17.7109375" style="6" customWidth="1"/>
    <col min="8" max="9" width="15.7109375" style="6" customWidth="1"/>
    <col min="10" max="10" width="13.85546875" style="6" customWidth="1"/>
    <col min="11" max="12" width="15.7109375" style="6" customWidth="1"/>
    <col min="13" max="13" width="21.140625" style="6" customWidth="1"/>
    <col min="14" max="15" width="15.7109375" style="6" customWidth="1"/>
    <col min="16" max="16" width="16.140625" style="6" customWidth="1"/>
    <col min="17" max="17" width="57.28515625" customWidth="1"/>
    <col min="18" max="18" width="6.42578125" customWidth="1"/>
  </cols>
  <sheetData>
    <row r="2" spans="2:17" s="2" customFormat="1" ht="45" customHeight="1" x14ac:dyDescent="0.25">
      <c r="B2" s="108"/>
      <c r="C2" s="108"/>
      <c r="D2" s="110"/>
      <c r="E2" s="225" t="s">
        <v>212</v>
      </c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08"/>
    </row>
    <row r="3" spans="2:17" ht="30" customHeight="1" x14ac:dyDescent="0.25">
      <c r="B3" s="107"/>
      <c r="C3" s="107"/>
      <c r="D3" s="107"/>
      <c r="E3" s="183" t="s">
        <v>207</v>
      </c>
      <c r="F3" s="220" t="s">
        <v>208</v>
      </c>
      <c r="H3" s="107"/>
      <c r="I3" s="107"/>
      <c r="J3" s="107"/>
      <c r="K3" s="107"/>
      <c r="L3" s="107"/>
      <c r="M3" s="107"/>
      <c r="N3" s="107"/>
      <c r="O3" s="107"/>
      <c r="P3" s="107"/>
      <c r="Q3" s="46"/>
    </row>
    <row r="4" spans="2:17" ht="30" customHeight="1" x14ac:dyDescent="0.25"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46"/>
    </row>
    <row r="5" spans="2:17" ht="30" customHeight="1" x14ac:dyDescent="0.25">
      <c r="B5" s="107"/>
      <c r="C5" s="107"/>
      <c r="D5" s="107"/>
      <c r="E5" s="107"/>
      <c r="F5" s="107"/>
      <c r="G5" s="107"/>
      <c r="H5" s="107"/>
      <c r="I5" s="103"/>
      <c r="J5" s="107"/>
      <c r="K5" s="103"/>
      <c r="L5" s="103"/>
      <c r="M5" s="107"/>
      <c r="N5" s="107"/>
      <c r="O5" s="107"/>
      <c r="P5" s="107"/>
      <c r="Q5" s="46"/>
    </row>
    <row r="6" spans="2:17" x14ac:dyDescent="0.25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46"/>
    </row>
    <row r="7" spans="2:17" s="12" customFormat="1" ht="45" customHeight="1" x14ac:dyDescent="0.35">
      <c r="B7" s="115" t="s">
        <v>116</v>
      </c>
      <c r="C7" s="116"/>
      <c r="D7" s="117"/>
      <c r="E7" s="118"/>
      <c r="F7" s="118"/>
      <c r="G7" s="118"/>
      <c r="H7" s="118"/>
      <c r="I7" s="118"/>
      <c r="J7" s="83"/>
      <c r="K7" s="118"/>
      <c r="L7" s="119"/>
      <c r="M7" s="120"/>
      <c r="N7" s="49"/>
      <c r="O7" s="49"/>
      <c r="P7" s="49"/>
      <c r="Q7" s="120"/>
    </row>
    <row r="8" spans="2:17" s="12" customFormat="1" ht="45" customHeight="1" x14ac:dyDescent="0.35">
      <c r="B8" s="115" t="s">
        <v>119</v>
      </c>
      <c r="C8" s="116"/>
      <c r="D8" s="117"/>
      <c r="E8" s="118"/>
      <c r="F8" s="118"/>
      <c r="G8" s="118"/>
      <c r="H8" s="118"/>
      <c r="I8" s="118"/>
      <c r="J8" s="83"/>
      <c r="K8" s="118"/>
      <c r="L8" s="121"/>
      <c r="M8" s="120"/>
      <c r="N8" s="49"/>
      <c r="O8" s="49"/>
      <c r="P8" s="49"/>
      <c r="Q8" s="120"/>
    </row>
    <row r="9" spans="2:17" s="12" customFormat="1" ht="45" customHeight="1" x14ac:dyDescent="0.35">
      <c r="B9" s="115" t="s">
        <v>107</v>
      </c>
      <c r="C9" s="116"/>
      <c r="D9" s="117"/>
      <c r="E9" s="118"/>
      <c r="F9" s="118"/>
      <c r="G9" s="118"/>
      <c r="H9" s="118"/>
      <c r="I9" s="118"/>
      <c r="J9" s="83"/>
      <c r="K9" s="118"/>
      <c r="L9" s="121"/>
      <c r="M9" s="120"/>
      <c r="N9" s="49"/>
      <c r="O9" s="49"/>
      <c r="P9" s="49"/>
      <c r="Q9" s="120"/>
    </row>
    <row r="10" spans="2:17" s="12" customFormat="1" ht="45" customHeight="1" x14ac:dyDescent="0.35">
      <c r="B10" s="115" t="s">
        <v>108</v>
      </c>
      <c r="C10" s="116"/>
      <c r="D10" s="117"/>
      <c r="E10" s="118"/>
      <c r="F10" s="118"/>
      <c r="G10" s="118"/>
      <c r="H10" s="118"/>
      <c r="I10" s="118"/>
      <c r="J10" s="83"/>
      <c r="K10" s="118"/>
      <c r="L10" s="121"/>
      <c r="M10" s="120"/>
      <c r="N10" s="122"/>
      <c r="O10" s="123" t="s">
        <v>169</v>
      </c>
      <c r="P10" s="124"/>
      <c r="Q10" s="120"/>
    </row>
    <row r="11" spans="2:17" s="12" customFormat="1" ht="39.950000000000003" customHeight="1" x14ac:dyDescent="0.25"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5"/>
      <c r="O11" s="125"/>
      <c r="P11" s="125"/>
      <c r="Q11" s="120"/>
    </row>
    <row r="12" spans="2:17" s="12" customFormat="1" ht="26.25" x14ac:dyDescent="0.25"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0"/>
    </row>
    <row r="13" spans="2:17" s="12" customFormat="1" ht="54.95" customHeight="1" x14ac:dyDescent="0.25">
      <c r="B13" s="65" t="s">
        <v>0</v>
      </c>
      <c r="C13" s="64" t="s">
        <v>102</v>
      </c>
      <c r="D13" s="66" t="s">
        <v>158</v>
      </c>
      <c r="E13" s="66" t="s">
        <v>170</v>
      </c>
      <c r="F13" s="76" t="s">
        <v>157</v>
      </c>
      <c r="G13" s="66" t="s">
        <v>159</v>
      </c>
      <c r="H13" s="66" t="s">
        <v>160</v>
      </c>
      <c r="I13" s="65" t="s">
        <v>163</v>
      </c>
      <c r="J13" s="66" t="s">
        <v>162</v>
      </c>
      <c r="K13" s="65" t="s">
        <v>164</v>
      </c>
      <c r="L13" s="65" t="s">
        <v>165</v>
      </c>
      <c r="M13" s="65" t="s">
        <v>166</v>
      </c>
      <c r="N13" s="65" t="s">
        <v>167</v>
      </c>
      <c r="O13" s="66" t="s">
        <v>161</v>
      </c>
      <c r="P13" s="65" t="s">
        <v>168</v>
      </c>
      <c r="Q13" s="78" t="s">
        <v>101</v>
      </c>
    </row>
    <row r="14" spans="2:17" s="67" customFormat="1" ht="45" customHeight="1" x14ac:dyDescent="0.25">
      <c r="B14" s="69"/>
      <c r="C14" s="70"/>
      <c r="D14" s="71"/>
      <c r="E14" s="72"/>
      <c r="F14" s="73"/>
      <c r="G14" s="68"/>
      <c r="H14" s="74">
        <f>IFERROR(F14/G14,0)</f>
        <v>0</v>
      </c>
      <c r="I14" s="25"/>
      <c r="J14" s="75">
        <f>IFERROR(I14/H14,0)</f>
        <v>0</v>
      </c>
      <c r="K14" s="25"/>
      <c r="L14" s="25"/>
      <c r="M14" s="25"/>
      <c r="N14" s="25"/>
      <c r="O14" s="75">
        <f>IF(N14=0,0,J14/(100+N14)*100)</f>
        <v>0</v>
      </c>
      <c r="P14" s="31">
        <f t="shared" ref="P14:P28" si="0">IFERROR(IF(N14=0,0,O14/P$10*100),0)</f>
        <v>0</v>
      </c>
      <c r="Q14" s="78"/>
    </row>
    <row r="15" spans="2:17" s="12" customFormat="1" ht="45" customHeight="1" x14ac:dyDescent="0.25">
      <c r="B15" s="69"/>
      <c r="C15" s="77"/>
      <c r="D15" s="71"/>
      <c r="E15" s="72"/>
      <c r="F15" s="73"/>
      <c r="G15" s="68"/>
      <c r="H15" s="74">
        <f t="shared" ref="H15:H28" si="1">IFERROR(F15/G15,0)</f>
        <v>0</v>
      </c>
      <c r="I15" s="25"/>
      <c r="J15" s="75">
        <f t="shared" ref="J15:J28" si="2">IFERROR(I15/H15,0)</f>
        <v>0</v>
      </c>
      <c r="K15" s="25"/>
      <c r="L15" s="25"/>
      <c r="M15" s="25"/>
      <c r="N15" s="25"/>
      <c r="O15" s="75">
        <f t="shared" ref="O15:O28" si="3">IF(N15=0,0,J15/(100+N15)*100)</f>
        <v>0</v>
      </c>
      <c r="P15" s="31">
        <f t="shared" si="0"/>
        <v>0</v>
      </c>
      <c r="Q15" s="79"/>
    </row>
    <row r="16" spans="2:17" s="12" customFormat="1" ht="45" customHeight="1" x14ac:dyDescent="0.25">
      <c r="B16" s="69"/>
      <c r="C16" s="70"/>
      <c r="D16" s="71"/>
      <c r="E16" s="72"/>
      <c r="F16" s="73"/>
      <c r="G16" s="68"/>
      <c r="H16" s="74">
        <f t="shared" si="1"/>
        <v>0</v>
      </c>
      <c r="I16" s="25"/>
      <c r="J16" s="75">
        <f t="shared" si="2"/>
        <v>0</v>
      </c>
      <c r="K16" s="25"/>
      <c r="L16" s="25"/>
      <c r="M16" s="25"/>
      <c r="N16" s="25"/>
      <c r="O16" s="75">
        <f t="shared" si="3"/>
        <v>0</v>
      </c>
      <c r="P16" s="31">
        <f t="shared" si="0"/>
        <v>0</v>
      </c>
      <c r="Q16" s="79"/>
    </row>
    <row r="17" spans="2:17" s="12" customFormat="1" ht="45" customHeight="1" x14ac:dyDescent="0.25">
      <c r="B17" s="69"/>
      <c r="C17" s="70"/>
      <c r="D17" s="71"/>
      <c r="E17" s="72"/>
      <c r="F17" s="73"/>
      <c r="G17" s="68"/>
      <c r="H17" s="74">
        <f t="shared" si="1"/>
        <v>0</v>
      </c>
      <c r="I17" s="25"/>
      <c r="J17" s="75">
        <f t="shared" si="2"/>
        <v>0</v>
      </c>
      <c r="K17" s="25"/>
      <c r="L17" s="25"/>
      <c r="M17" s="25"/>
      <c r="N17" s="25"/>
      <c r="O17" s="75">
        <f t="shared" si="3"/>
        <v>0</v>
      </c>
      <c r="P17" s="31">
        <f t="shared" si="0"/>
        <v>0</v>
      </c>
      <c r="Q17" s="79"/>
    </row>
    <row r="18" spans="2:17" s="12" customFormat="1" ht="45" customHeight="1" x14ac:dyDescent="0.25">
      <c r="B18" s="69"/>
      <c r="C18" s="70"/>
      <c r="D18" s="71"/>
      <c r="E18" s="72"/>
      <c r="F18" s="73"/>
      <c r="G18" s="68"/>
      <c r="H18" s="74">
        <f t="shared" si="1"/>
        <v>0</v>
      </c>
      <c r="I18" s="25"/>
      <c r="J18" s="75">
        <f t="shared" si="2"/>
        <v>0</v>
      </c>
      <c r="K18" s="25"/>
      <c r="L18" s="25"/>
      <c r="M18" s="25"/>
      <c r="N18" s="25"/>
      <c r="O18" s="75">
        <f t="shared" si="3"/>
        <v>0</v>
      </c>
      <c r="P18" s="31">
        <f t="shared" si="0"/>
        <v>0</v>
      </c>
      <c r="Q18" s="79"/>
    </row>
    <row r="19" spans="2:17" s="12" customFormat="1" ht="45" customHeight="1" x14ac:dyDescent="0.25">
      <c r="B19" s="69"/>
      <c r="C19" s="70"/>
      <c r="D19" s="71"/>
      <c r="E19" s="72"/>
      <c r="F19" s="73"/>
      <c r="G19" s="68"/>
      <c r="H19" s="74">
        <f t="shared" si="1"/>
        <v>0</v>
      </c>
      <c r="I19" s="25"/>
      <c r="J19" s="75">
        <f t="shared" si="2"/>
        <v>0</v>
      </c>
      <c r="K19" s="25"/>
      <c r="L19" s="25"/>
      <c r="M19" s="25"/>
      <c r="N19" s="25"/>
      <c r="O19" s="75">
        <f t="shared" si="3"/>
        <v>0</v>
      </c>
      <c r="P19" s="31">
        <f t="shared" si="0"/>
        <v>0</v>
      </c>
      <c r="Q19" s="79"/>
    </row>
    <row r="20" spans="2:17" s="12" customFormat="1" ht="45" customHeight="1" x14ac:dyDescent="0.25">
      <c r="B20" s="69"/>
      <c r="C20" s="70"/>
      <c r="D20" s="71"/>
      <c r="E20" s="72"/>
      <c r="F20" s="73"/>
      <c r="G20" s="68"/>
      <c r="H20" s="74">
        <f t="shared" si="1"/>
        <v>0</v>
      </c>
      <c r="I20" s="25"/>
      <c r="J20" s="75">
        <f t="shared" si="2"/>
        <v>0</v>
      </c>
      <c r="K20" s="25"/>
      <c r="L20" s="25"/>
      <c r="M20" s="25"/>
      <c r="N20" s="25"/>
      <c r="O20" s="75">
        <f t="shared" si="3"/>
        <v>0</v>
      </c>
      <c r="P20" s="31">
        <f t="shared" si="0"/>
        <v>0</v>
      </c>
      <c r="Q20" s="79"/>
    </row>
    <row r="21" spans="2:17" s="12" customFormat="1" ht="45" customHeight="1" x14ac:dyDescent="0.25">
      <c r="B21" s="69"/>
      <c r="C21" s="70"/>
      <c r="D21" s="71"/>
      <c r="E21" s="72"/>
      <c r="F21" s="73"/>
      <c r="G21" s="68"/>
      <c r="H21" s="74">
        <f t="shared" si="1"/>
        <v>0</v>
      </c>
      <c r="I21" s="25"/>
      <c r="J21" s="75">
        <f t="shared" si="2"/>
        <v>0</v>
      </c>
      <c r="K21" s="25"/>
      <c r="L21" s="25"/>
      <c r="M21" s="25"/>
      <c r="N21" s="25"/>
      <c r="O21" s="75">
        <f t="shared" si="3"/>
        <v>0</v>
      </c>
      <c r="P21" s="31">
        <f t="shared" si="0"/>
        <v>0</v>
      </c>
      <c r="Q21" s="79"/>
    </row>
    <row r="22" spans="2:17" s="12" customFormat="1" ht="45" customHeight="1" x14ac:dyDescent="0.25">
      <c r="B22" s="69"/>
      <c r="C22" s="70"/>
      <c r="D22" s="71"/>
      <c r="E22" s="72"/>
      <c r="F22" s="73"/>
      <c r="G22" s="68"/>
      <c r="H22" s="74">
        <f t="shared" si="1"/>
        <v>0</v>
      </c>
      <c r="I22" s="25"/>
      <c r="J22" s="75">
        <f t="shared" si="2"/>
        <v>0</v>
      </c>
      <c r="K22" s="25"/>
      <c r="L22" s="25"/>
      <c r="M22" s="25"/>
      <c r="N22" s="25"/>
      <c r="O22" s="75">
        <f t="shared" si="3"/>
        <v>0</v>
      </c>
      <c r="P22" s="31">
        <f t="shared" si="0"/>
        <v>0</v>
      </c>
      <c r="Q22" s="79"/>
    </row>
    <row r="23" spans="2:17" s="12" customFormat="1" ht="45" customHeight="1" x14ac:dyDescent="0.25">
      <c r="B23" s="69"/>
      <c r="C23" s="70"/>
      <c r="D23" s="71"/>
      <c r="E23" s="72"/>
      <c r="F23" s="73"/>
      <c r="G23" s="68"/>
      <c r="H23" s="74">
        <f t="shared" si="1"/>
        <v>0</v>
      </c>
      <c r="I23" s="25"/>
      <c r="J23" s="75">
        <f t="shared" si="2"/>
        <v>0</v>
      </c>
      <c r="K23" s="25"/>
      <c r="L23" s="25"/>
      <c r="M23" s="25"/>
      <c r="N23" s="25"/>
      <c r="O23" s="75">
        <f t="shared" si="3"/>
        <v>0</v>
      </c>
      <c r="P23" s="31">
        <f t="shared" si="0"/>
        <v>0</v>
      </c>
      <c r="Q23" s="79"/>
    </row>
    <row r="24" spans="2:17" s="12" customFormat="1" ht="45" customHeight="1" x14ac:dyDescent="0.25">
      <c r="B24" s="69"/>
      <c r="C24" s="70"/>
      <c r="D24" s="71"/>
      <c r="E24" s="72"/>
      <c r="F24" s="73"/>
      <c r="G24" s="68"/>
      <c r="H24" s="74">
        <f t="shared" si="1"/>
        <v>0</v>
      </c>
      <c r="I24" s="25"/>
      <c r="J24" s="75">
        <f t="shared" si="2"/>
        <v>0</v>
      </c>
      <c r="K24" s="25"/>
      <c r="L24" s="25"/>
      <c r="M24" s="25"/>
      <c r="N24" s="25"/>
      <c r="O24" s="75">
        <f t="shared" si="3"/>
        <v>0</v>
      </c>
      <c r="P24" s="31">
        <f t="shared" si="0"/>
        <v>0</v>
      </c>
      <c r="Q24" s="79"/>
    </row>
    <row r="25" spans="2:17" s="12" customFormat="1" ht="45" customHeight="1" x14ac:dyDescent="0.25">
      <c r="B25" s="69"/>
      <c r="C25" s="70"/>
      <c r="D25" s="71"/>
      <c r="E25" s="72"/>
      <c r="F25" s="73"/>
      <c r="G25" s="68"/>
      <c r="H25" s="74">
        <f t="shared" si="1"/>
        <v>0</v>
      </c>
      <c r="I25" s="25"/>
      <c r="J25" s="75">
        <f t="shared" si="2"/>
        <v>0</v>
      </c>
      <c r="K25" s="25"/>
      <c r="L25" s="25"/>
      <c r="M25" s="25"/>
      <c r="N25" s="25"/>
      <c r="O25" s="75">
        <f t="shared" si="3"/>
        <v>0</v>
      </c>
      <c r="P25" s="31">
        <f t="shared" si="0"/>
        <v>0</v>
      </c>
      <c r="Q25" s="79"/>
    </row>
    <row r="26" spans="2:17" s="12" customFormat="1" ht="45" customHeight="1" x14ac:dyDescent="0.25">
      <c r="B26" s="69"/>
      <c r="C26" s="70"/>
      <c r="D26" s="71"/>
      <c r="E26" s="72"/>
      <c r="F26" s="73"/>
      <c r="G26" s="68"/>
      <c r="H26" s="74">
        <f t="shared" si="1"/>
        <v>0</v>
      </c>
      <c r="I26" s="25"/>
      <c r="J26" s="75">
        <f t="shared" si="2"/>
        <v>0</v>
      </c>
      <c r="K26" s="25"/>
      <c r="L26" s="25"/>
      <c r="M26" s="25"/>
      <c r="N26" s="25"/>
      <c r="O26" s="75">
        <f t="shared" si="3"/>
        <v>0</v>
      </c>
      <c r="P26" s="31">
        <f t="shared" si="0"/>
        <v>0</v>
      </c>
      <c r="Q26" s="79"/>
    </row>
    <row r="27" spans="2:17" s="12" customFormat="1" ht="45" customHeight="1" x14ac:dyDescent="0.25">
      <c r="B27" s="69"/>
      <c r="C27" s="70"/>
      <c r="D27" s="71"/>
      <c r="E27" s="72"/>
      <c r="F27" s="73"/>
      <c r="G27" s="68"/>
      <c r="H27" s="74">
        <f t="shared" si="1"/>
        <v>0</v>
      </c>
      <c r="I27" s="25"/>
      <c r="J27" s="75">
        <f t="shared" si="2"/>
        <v>0</v>
      </c>
      <c r="K27" s="25"/>
      <c r="L27" s="25"/>
      <c r="M27" s="25"/>
      <c r="N27" s="25"/>
      <c r="O27" s="75">
        <f t="shared" si="3"/>
        <v>0</v>
      </c>
      <c r="P27" s="31">
        <f t="shared" si="0"/>
        <v>0</v>
      </c>
      <c r="Q27" s="79"/>
    </row>
    <row r="28" spans="2:17" s="12" customFormat="1" ht="45" customHeight="1" x14ac:dyDescent="0.25">
      <c r="B28" s="69"/>
      <c r="C28" s="70"/>
      <c r="D28" s="71"/>
      <c r="E28" s="72"/>
      <c r="F28" s="73"/>
      <c r="G28" s="68"/>
      <c r="H28" s="74">
        <f t="shared" si="1"/>
        <v>0</v>
      </c>
      <c r="I28" s="25"/>
      <c r="J28" s="75">
        <f t="shared" si="2"/>
        <v>0</v>
      </c>
      <c r="K28" s="25"/>
      <c r="L28" s="25"/>
      <c r="M28" s="25"/>
      <c r="N28" s="25"/>
      <c r="O28" s="75">
        <f t="shared" si="3"/>
        <v>0</v>
      </c>
      <c r="P28" s="31">
        <f t="shared" si="0"/>
        <v>0</v>
      </c>
      <c r="Q28" s="79"/>
    </row>
    <row r="29" spans="2:17" s="12" customFormat="1" ht="45" customHeight="1" x14ac:dyDescent="0.25">
      <c r="B29" s="69"/>
      <c r="C29" s="70"/>
      <c r="D29" s="71"/>
      <c r="E29" s="72"/>
      <c r="F29" s="73"/>
      <c r="G29" s="68"/>
      <c r="H29" s="74"/>
      <c r="I29" s="25"/>
      <c r="J29" s="75"/>
      <c r="K29" s="25"/>
      <c r="L29" s="25"/>
      <c r="M29" s="25"/>
      <c r="N29" s="25"/>
      <c r="O29" s="75"/>
      <c r="P29" s="31"/>
      <c r="Q29" s="79"/>
    </row>
    <row r="30" spans="2:17" s="12" customFormat="1" ht="45" customHeight="1" x14ac:dyDescent="0.25">
      <c r="B30" s="69"/>
      <c r="C30" s="70"/>
      <c r="D30" s="71"/>
      <c r="E30" s="72"/>
      <c r="F30" s="73"/>
      <c r="G30" s="68"/>
      <c r="H30" s="74"/>
      <c r="I30" s="25"/>
      <c r="J30" s="75"/>
      <c r="K30" s="25"/>
      <c r="L30" s="25"/>
      <c r="M30" s="25"/>
      <c r="N30" s="25"/>
      <c r="O30" s="75"/>
      <c r="P30" s="31"/>
      <c r="Q30" s="79"/>
    </row>
    <row r="31" spans="2:17" s="12" customFormat="1" ht="45" customHeight="1" x14ac:dyDescent="0.25">
      <c r="B31" s="69"/>
      <c r="C31" s="70"/>
      <c r="D31" s="71"/>
      <c r="E31" s="72"/>
      <c r="F31" s="73"/>
      <c r="G31" s="68"/>
      <c r="H31" s="74"/>
      <c r="I31" s="25"/>
      <c r="J31" s="75"/>
      <c r="K31" s="25"/>
      <c r="L31" s="25"/>
      <c r="M31" s="25"/>
      <c r="N31" s="25"/>
      <c r="O31" s="75"/>
      <c r="P31" s="31"/>
      <c r="Q31" s="79"/>
    </row>
    <row r="32" spans="2:17" s="12" customFormat="1" ht="45" customHeight="1" x14ac:dyDescent="0.25">
      <c r="B32" s="69"/>
      <c r="C32" s="70"/>
      <c r="D32" s="71"/>
      <c r="E32" s="72"/>
      <c r="F32" s="73"/>
      <c r="G32" s="68"/>
      <c r="H32" s="74"/>
      <c r="I32" s="25"/>
      <c r="J32" s="75"/>
      <c r="K32" s="25"/>
      <c r="L32" s="25"/>
      <c r="M32" s="25"/>
      <c r="N32" s="25"/>
      <c r="O32" s="75"/>
      <c r="P32" s="31"/>
      <c r="Q32" s="79"/>
    </row>
    <row r="33" spans="2:17" s="12" customFormat="1" ht="45" customHeight="1" x14ac:dyDescent="0.25">
      <c r="B33" s="69"/>
      <c r="C33" s="70"/>
      <c r="D33" s="71"/>
      <c r="E33" s="72"/>
      <c r="F33" s="73"/>
      <c r="G33" s="68"/>
      <c r="H33" s="74"/>
      <c r="I33" s="25"/>
      <c r="J33" s="75"/>
      <c r="K33" s="25"/>
      <c r="L33" s="25"/>
      <c r="M33" s="25"/>
      <c r="N33" s="25"/>
      <c r="O33" s="75"/>
      <c r="P33" s="31"/>
      <c r="Q33" s="79"/>
    </row>
  </sheetData>
  <printOptions horizontalCentered="1"/>
  <pageMargins left="0.25" right="0.25" top="0.75" bottom="0.75" header="0.3" footer="0.3"/>
  <pageSetup paperSize="9" scale="3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5"/>
  <sheetViews>
    <sheetView showZeros="0" view="pageBreakPreview" topLeftCell="A19" zoomScale="55" zoomScaleNormal="70" zoomScaleSheetLayoutView="55" workbookViewId="0"/>
  </sheetViews>
  <sheetFormatPr baseColWidth="10" defaultRowHeight="15.75" x14ac:dyDescent="0.25"/>
  <cols>
    <col min="1" max="1" width="4.5703125" customWidth="1"/>
    <col min="2" max="2" width="19.140625" style="6" customWidth="1"/>
    <col min="3" max="3" width="21.42578125" style="6" customWidth="1"/>
    <col min="4" max="4" width="25" style="6" customWidth="1"/>
    <col min="5" max="5" width="32" style="6" customWidth="1"/>
    <col min="6" max="6" width="20.7109375" style="6" customWidth="1"/>
    <col min="7" max="7" width="23.42578125" style="6" customWidth="1"/>
    <col min="8" max="8" width="56.140625" style="6" customWidth="1"/>
    <col min="9" max="9" width="6.42578125" customWidth="1"/>
  </cols>
  <sheetData>
    <row r="2" spans="2:8" s="2" customFormat="1" ht="45" customHeight="1" x14ac:dyDescent="0.25">
      <c r="B2" s="110"/>
      <c r="C2" s="19"/>
      <c r="D2" s="225" t="s">
        <v>204</v>
      </c>
      <c r="E2" s="110"/>
      <c r="F2" s="110"/>
      <c r="G2" s="110"/>
      <c r="H2" s="110"/>
    </row>
    <row r="3" spans="2:8" ht="30" customHeight="1" x14ac:dyDescent="0.25">
      <c r="B3" s="107"/>
      <c r="C3" s="107"/>
      <c r="D3" s="183" t="s">
        <v>207</v>
      </c>
      <c r="E3" s="220" t="s">
        <v>208</v>
      </c>
      <c r="F3" s="107"/>
      <c r="G3" s="107"/>
      <c r="H3" s="107"/>
    </row>
    <row r="4" spans="2:8" ht="30" customHeight="1" x14ac:dyDescent="0.25">
      <c r="B4" s="107"/>
      <c r="C4" s="107"/>
      <c r="D4" s="107"/>
      <c r="E4" s="107"/>
      <c r="F4" s="107"/>
      <c r="G4" s="107"/>
      <c r="H4" s="107"/>
    </row>
    <row r="5" spans="2:8" ht="30" customHeight="1" x14ac:dyDescent="0.25">
      <c r="B5" s="107"/>
      <c r="C5" s="107"/>
      <c r="D5" s="107"/>
      <c r="E5" s="107"/>
      <c r="F5" s="107"/>
      <c r="G5" s="103"/>
      <c r="H5" s="107"/>
    </row>
    <row r="6" spans="2:8" x14ac:dyDescent="0.25">
      <c r="B6" s="107"/>
      <c r="C6" s="107"/>
      <c r="D6" s="107"/>
      <c r="E6" s="107"/>
      <c r="F6" s="107"/>
      <c r="G6" s="107"/>
      <c r="H6" s="107"/>
    </row>
    <row r="7" spans="2:8" s="12" customFormat="1" ht="45" customHeight="1" x14ac:dyDescent="0.35">
      <c r="B7" s="139" t="s">
        <v>116</v>
      </c>
      <c r="C7" s="116"/>
      <c r="D7" s="117"/>
      <c r="E7" s="118"/>
      <c r="F7" s="139" t="s">
        <v>191</v>
      </c>
      <c r="G7" s="118"/>
      <c r="H7" s="119"/>
    </row>
    <row r="8" spans="2:8" s="12" customFormat="1" ht="45" customHeight="1" x14ac:dyDescent="0.35">
      <c r="B8" s="139" t="s">
        <v>194</v>
      </c>
      <c r="C8" s="116"/>
      <c r="D8" s="117"/>
      <c r="E8" s="118"/>
      <c r="F8" s="139" t="s">
        <v>192</v>
      </c>
      <c r="G8" s="118"/>
      <c r="H8" s="121"/>
    </row>
    <row r="9" spans="2:8" s="12" customFormat="1" ht="45" customHeight="1" x14ac:dyDescent="0.35">
      <c r="B9" s="139" t="s">
        <v>195</v>
      </c>
      <c r="C9" s="116"/>
      <c r="D9" s="117"/>
      <c r="E9" s="118"/>
      <c r="F9" s="139" t="s">
        <v>193</v>
      </c>
      <c r="G9" s="118"/>
      <c r="H9" s="121"/>
    </row>
    <row r="10" spans="2:8" s="12" customFormat="1" ht="45" customHeight="1" x14ac:dyDescent="0.35">
      <c r="B10" s="139" t="s">
        <v>196</v>
      </c>
      <c r="C10" s="116"/>
      <c r="D10" s="117"/>
      <c r="E10" s="118"/>
      <c r="F10" s="139" t="s">
        <v>107</v>
      </c>
      <c r="G10" s="118"/>
      <c r="H10" s="121"/>
    </row>
    <row r="11" spans="2:8" s="12" customFormat="1" ht="45" customHeight="1" x14ac:dyDescent="0.35">
      <c r="B11" s="139" t="s">
        <v>197</v>
      </c>
      <c r="C11" s="116"/>
      <c r="D11" s="117"/>
      <c r="E11" s="118"/>
      <c r="F11" s="139" t="s">
        <v>198</v>
      </c>
      <c r="G11" s="118"/>
      <c r="H11" s="121"/>
    </row>
    <row r="12" spans="2:8" s="12" customFormat="1" ht="39.950000000000003" customHeight="1" x14ac:dyDescent="0.25">
      <c r="B12" s="120"/>
      <c r="C12" s="120"/>
      <c r="D12" s="120"/>
      <c r="E12" s="120"/>
      <c r="F12" s="120"/>
      <c r="G12" s="120"/>
      <c r="H12" s="120"/>
    </row>
    <row r="13" spans="2:8" s="12" customFormat="1" ht="26.25" x14ac:dyDescent="0.25">
      <c r="B13" s="125"/>
      <c r="C13" s="125"/>
      <c r="D13" s="125"/>
      <c r="E13" s="125"/>
      <c r="F13" s="125"/>
      <c r="G13" s="125"/>
      <c r="H13" s="125"/>
    </row>
    <row r="14" spans="2:8" s="12" customFormat="1" ht="54.95" customHeight="1" x14ac:dyDescent="0.25">
      <c r="B14" s="138" t="s">
        <v>158</v>
      </c>
      <c r="C14" s="138" t="s">
        <v>170</v>
      </c>
      <c r="D14" s="76" t="s">
        <v>199</v>
      </c>
      <c r="E14" s="76" t="s">
        <v>200</v>
      </c>
      <c r="F14" s="138" t="s">
        <v>201</v>
      </c>
      <c r="G14" s="138" t="s">
        <v>202</v>
      </c>
      <c r="H14" s="138" t="s">
        <v>203</v>
      </c>
    </row>
    <row r="15" spans="2:8" s="67" customFormat="1" ht="45" customHeight="1" x14ac:dyDescent="0.25">
      <c r="B15" s="71"/>
      <c r="C15" s="72"/>
      <c r="D15" s="73"/>
      <c r="E15" s="68"/>
      <c r="F15" s="186"/>
      <c r="G15" s="187"/>
      <c r="H15" s="188"/>
    </row>
    <row r="16" spans="2:8" s="12" customFormat="1" ht="45" customHeight="1" x14ac:dyDescent="0.25">
      <c r="B16" s="71"/>
      <c r="C16" s="72"/>
      <c r="D16" s="73"/>
      <c r="E16" s="68"/>
      <c r="F16" s="186"/>
      <c r="G16" s="187"/>
      <c r="H16" s="188"/>
    </row>
    <row r="17" spans="2:8" s="12" customFormat="1" ht="45" customHeight="1" x14ac:dyDescent="0.25">
      <c r="B17" s="71"/>
      <c r="C17" s="72"/>
      <c r="D17" s="73"/>
      <c r="E17" s="68"/>
      <c r="F17" s="186"/>
      <c r="G17" s="187"/>
      <c r="H17" s="188"/>
    </row>
    <row r="18" spans="2:8" s="12" customFormat="1" ht="45" customHeight="1" x14ac:dyDescent="0.25">
      <c r="B18" s="71"/>
      <c r="C18" s="72"/>
      <c r="D18" s="73"/>
      <c r="E18" s="68"/>
      <c r="F18" s="186"/>
      <c r="G18" s="187"/>
      <c r="H18" s="188"/>
    </row>
    <row r="19" spans="2:8" s="12" customFormat="1" ht="45" customHeight="1" x14ac:dyDescent="0.25">
      <c r="B19" s="71"/>
      <c r="C19" s="72"/>
      <c r="D19" s="73"/>
      <c r="E19" s="68"/>
      <c r="F19" s="186"/>
      <c r="G19" s="187"/>
      <c r="H19" s="188"/>
    </row>
    <row r="20" spans="2:8" s="12" customFormat="1" ht="45" customHeight="1" x14ac:dyDescent="0.25">
      <c r="B20" s="71"/>
      <c r="C20" s="72"/>
      <c r="D20" s="73"/>
      <c r="E20" s="68"/>
      <c r="F20" s="186"/>
      <c r="G20" s="187"/>
      <c r="H20" s="188"/>
    </row>
    <row r="21" spans="2:8" s="12" customFormat="1" ht="45" customHeight="1" x14ac:dyDescent="0.25">
      <c r="B21" s="71"/>
      <c r="C21" s="72"/>
      <c r="D21" s="73"/>
      <c r="E21" s="68"/>
      <c r="F21" s="186"/>
      <c r="G21" s="187"/>
      <c r="H21" s="188"/>
    </row>
    <row r="22" spans="2:8" s="12" customFormat="1" ht="45" customHeight="1" x14ac:dyDescent="0.25">
      <c r="B22" s="71"/>
      <c r="C22" s="72"/>
      <c r="D22" s="73"/>
      <c r="E22" s="68"/>
      <c r="F22" s="186"/>
      <c r="G22" s="187"/>
      <c r="H22" s="188"/>
    </row>
    <row r="23" spans="2:8" s="12" customFormat="1" ht="45" customHeight="1" x14ac:dyDescent="0.25">
      <c r="B23" s="71"/>
      <c r="C23" s="72"/>
      <c r="D23" s="73"/>
      <c r="E23" s="68"/>
      <c r="F23" s="186"/>
      <c r="G23" s="187"/>
      <c r="H23" s="188"/>
    </row>
    <row r="24" spans="2:8" s="12" customFormat="1" ht="45" customHeight="1" x14ac:dyDescent="0.25">
      <c r="B24" s="71"/>
      <c r="C24" s="72"/>
      <c r="D24" s="73"/>
      <c r="E24" s="68"/>
      <c r="F24" s="186"/>
      <c r="G24" s="187"/>
      <c r="H24" s="188"/>
    </row>
    <row r="25" spans="2:8" s="12" customFormat="1" ht="45" customHeight="1" x14ac:dyDescent="0.25">
      <c r="B25" s="71"/>
      <c r="C25" s="72"/>
      <c r="D25" s="73"/>
      <c r="E25" s="68"/>
      <c r="F25" s="186"/>
      <c r="G25" s="187"/>
      <c r="H25" s="188"/>
    </row>
    <row r="26" spans="2:8" s="12" customFormat="1" ht="45" customHeight="1" x14ac:dyDescent="0.25">
      <c r="B26" s="71"/>
      <c r="C26" s="72"/>
      <c r="D26" s="73"/>
      <c r="E26" s="68"/>
      <c r="F26" s="186"/>
      <c r="G26" s="187"/>
      <c r="H26" s="188"/>
    </row>
    <row r="27" spans="2:8" s="12" customFormat="1" ht="45" customHeight="1" x14ac:dyDescent="0.25">
      <c r="B27" s="71"/>
      <c r="C27" s="72"/>
      <c r="D27" s="73"/>
      <c r="E27" s="68"/>
      <c r="F27" s="186"/>
      <c r="G27" s="187"/>
      <c r="H27" s="188"/>
    </row>
    <row r="28" spans="2:8" s="12" customFormat="1" ht="45" customHeight="1" x14ac:dyDescent="0.25">
      <c r="B28" s="71"/>
      <c r="C28" s="72"/>
      <c r="D28" s="73"/>
      <c r="E28" s="68"/>
      <c r="F28" s="186"/>
      <c r="G28" s="187"/>
      <c r="H28" s="188"/>
    </row>
    <row r="29" spans="2:8" s="12" customFormat="1" ht="45" customHeight="1" x14ac:dyDescent="0.25">
      <c r="B29" s="71"/>
      <c r="C29" s="72"/>
      <c r="D29" s="73"/>
      <c r="E29" s="68"/>
      <c r="F29" s="186"/>
      <c r="G29" s="187"/>
      <c r="H29" s="188"/>
    </row>
    <row r="30" spans="2:8" s="12" customFormat="1" ht="45" customHeight="1" x14ac:dyDescent="0.25">
      <c r="B30" s="71"/>
      <c r="C30" s="72"/>
      <c r="D30" s="73"/>
      <c r="E30" s="68"/>
      <c r="F30" s="186"/>
      <c r="G30" s="187"/>
      <c r="H30" s="188"/>
    </row>
    <row r="31" spans="2:8" s="12" customFormat="1" ht="45" customHeight="1" x14ac:dyDescent="0.25">
      <c r="B31" s="71"/>
      <c r="C31" s="72"/>
      <c r="D31" s="73"/>
      <c r="E31" s="68"/>
      <c r="F31" s="186"/>
      <c r="G31" s="187"/>
      <c r="H31" s="188"/>
    </row>
    <row r="32" spans="2:8" s="12" customFormat="1" ht="45" customHeight="1" x14ac:dyDescent="0.25">
      <c r="B32" s="71"/>
      <c r="C32" s="72"/>
      <c r="D32" s="73"/>
      <c r="E32" s="68"/>
      <c r="F32" s="186"/>
      <c r="G32" s="187"/>
      <c r="H32" s="188"/>
    </row>
    <row r="33" spans="2:8" s="12" customFormat="1" ht="45" customHeight="1" x14ac:dyDescent="0.25">
      <c r="B33" s="71"/>
      <c r="C33" s="72"/>
      <c r="D33" s="73"/>
      <c r="E33" s="68"/>
      <c r="F33" s="186"/>
      <c r="G33" s="187"/>
      <c r="H33" s="188"/>
    </row>
    <row r="34" spans="2:8" s="12" customFormat="1" ht="45" customHeight="1" x14ac:dyDescent="0.25">
      <c r="B34" s="71"/>
      <c r="C34" s="72"/>
      <c r="D34" s="73"/>
      <c r="E34" s="68"/>
      <c r="F34" s="186"/>
      <c r="G34" s="187"/>
      <c r="H34" s="188"/>
    </row>
    <row r="35" spans="2:8" ht="45" customHeight="1" x14ac:dyDescent="0.25">
      <c r="B35" s="71"/>
      <c r="C35" s="72"/>
      <c r="D35" s="73"/>
      <c r="E35" s="68"/>
      <c r="F35" s="186"/>
      <c r="G35" s="187"/>
      <c r="H35" s="188"/>
    </row>
    <row r="36" spans="2:8" ht="45" customHeight="1" x14ac:dyDescent="0.25">
      <c r="B36" s="71"/>
      <c r="C36" s="72"/>
      <c r="D36" s="73"/>
      <c r="E36" s="68"/>
      <c r="F36" s="186"/>
      <c r="G36" s="187"/>
      <c r="H36" s="188"/>
    </row>
    <row r="37" spans="2:8" ht="45" customHeight="1" x14ac:dyDescent="0.25">
      <c r="B37" s="71"/>
      <c r="C37" s="72"/>
      <c r="D37" s="73"/>
      <c r="E37" s="68"/>
      <c r="F37" s="186"/>
      <c r="G37" s="187"/>
      <c r="H37" s="188"/>
    </row>
    <row r="38" spans="2:8" ht="45" customHeight="1" x14ac:dyDescent="0.25">
      <c r="B38" s="71"/>
      <c r="C38" s="72"/>
      <c r="D38" s="73"/>
      <c r="E38" s="68"/>
      <c r="F38" s="186"/>
      <c r="G38" s="187"/>
      <c r="H38" s="188"/>
    </row>
    <row r="39" spans="2:8" ht="45" customHeight="1" x14ac:dyDescent="0.25">
      <c r="B39" s="71"/>
      <c r="C39" s="72"/>
      <c r="D39" s="73"/>
      <c r="E39" s="68"/>
      <c r="F39" s="186"/>
      <c r="G39" s="187"/>
      <c r="H39" s="188"/>
    </row>
    <row r="40" spans="2:8" ht="45" customHeight="1" x14ac:dyDescent="0.25">
      <c r="B40" s="71"/>
      <c r="C40" s="72"/>
      <c r="D40" s="73"/>
      <c r="E40" s="68"/>
      <c r="F40" s="186"/>
      <c r="G40" s="187"/>
      <c r="H40" s="188"/>
    </row>
    <row r="41" spans="2:8" ht="45" customHeight="1" x14ac:dyDescent="0.25">
      <c r="B41" s="71"/>
      <c r="C41" s="72"/>
      <c r="D41" s="73"/>
      <c r="E41" s="68"/>
      <c r="F41" s="186"/>
      <c r="G41" s="187"/>
      <c r="H41" s="188"/>
    </row>
    <row r="42" spans="2:8" ht="45" customHeight="1" x14ac:dyDescent="0.25">
      <c r="B42" s="71"/>
      <c r="C42" s="72"/>
      <c r="D42" s="73"/>
      <c r="E42" s="68"/>
      <c r="F42" s="186"/>
      <c r="G42" s="187"/>
      <c r="H42" s="188"/>
    </row>
    <row r="43" spans="2:8" ht="45" customHeight="1" x14ac:dyDescent="0.25">
      <c r="B43" s="71"/>
      <c r="C43" s="72"/>
      <c r="D43" s="73"/>
      <c r="E43" s="68"/>
      <c r="F43" s="186"/>
      <c r="G43" s="187"/>
      <c r="H43" s="188"/>
    </row>
    <row r="44" spans="2:8" ht="45" customHeight="1" x14ac:dyDescent="0.25">
      <c r="B44" s="71"/>
      <c r="C44" s="72"/>
      <c r="D44" s="73"/>
      <c r="E44" s="68"/>
      <c r="F44" s="186"/>
      <c r="G44" s="187"/>
      <c r="H44" s="188"/>
    </row>
    <row r="45" spans="2:8" ht="45" customHeight="1" x14ac:dyDescent="0.25">
      <c r="B45" s="71"/>
      <c r="C45" s="72"/>
      <c r="D45" s="73"/>
      <c r="E45" s="68"/>
      <c r="F45" s="186"/>
      <c r="G45" s="187"/>
      <c r="H45" s="188"/>
    </row>
  </sheetData>
  <printOptions horizontalCentered="1"/>
  <pageMargins left="0.7" right="0.7" top="0.75" bottom="0.75" header="0.3" footer="0.3"/>
  <pageSetup paperSize="9"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granulometria</vt:lpstr>
      <vt:lpstr>limites</vt:lpstr>
      <vt:lpstr>proctor</vt:lpstr>
      <vt:lpstr>cbr</vt:lpstr>
      <vt:lpstr>desgaste</vt:lpstr>
      <vt:lpstr>sulfato_sodio</vt:lpstr>
      <vt:lpstr>dimetil_sulfoxido</vt:lpstr>
      <vt:lpstr>cono_arena</vt:lpstr>
      <vt:lpstr>densimetro_nuclear</vt:lpstr>
      <vt:lpstr>eq_arena</vt:lpstr>
      <vt:lpstr>cbr!Área_de_impresión</vt:lpstr>
      <vt:lpstr>cono_arena!Área_de_impresión</vt:lpstr>
      <vt:lpstr>densimetro_nuclear!Área_de_impresión</vt:lpstr>
      <vt:lpstr>desgaste!Área_de_impresión</vt:lpstr>
      <vt:lpstr>dimetil_sulfoxido!Área_de_impresión</vt:lpstr>
      <vt:lpstr>eq_arena!Área_de_impresión</vt:lpstr>
      <vt:lpstr>granulometria!Área_de_impresión</vt:lpstr>
      <vt:lpstr>limites!Área_de_impresión</vt:lpstr>
      <vt:lpstr>proctor!Área_de_impresión</vt:lpstr>
      <vt:lpstr>sulfato_sodio!Área_de_impresión</vt:lpstr>
    </vt:vector>
  </TitlesOfParts>
  <Company>MTOP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CARLOS BILINSKI</cp:lastModifiedBy>
  <cp:lastPrinted>2019-11-06T18:53:25Z</cp:lastPrinted>
  <dcterms:created xsi:type="dcterms:W3CDTF">2019-09-23T12:17:56Z</dcterms:created>
  <dcterms:modified xsi:type="dcterms:W3CDTF">2019-11-28T12:54:40Z</dcterms:modified>
</cp:coreProperties>
</file>