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Zilli\Documents\UCUDAL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Q10" i="1"/>
  <c r="Q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I10" i="1"/>
  <c r="I11" i="1"/>
  <c r="P9" i="1"/>
  <c r="M9" i="1"/>
  <c r="N10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10" i="1"/>
  <c r="O10" i="1" s="1"/>
  <c r="H9" i="1"/>
  <c r="E24" i="1"/>
  <c r="E9" i="1"/>
  <c r="F9" i="1"/>
  <c r="G10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0" i="1"/>
  <c r="P11" i="1" l="1"/>
  <c r="P10" i="1"/>
  <c r="M10" i="1"/>
  <c r="N11" i="1" s="1"/>
  <c r="O11" i="1" s="1"/>
  <c r="M11" i="1" s="1"/>
  <c r="E13" i="1"/>
  <c r="E17" i="1"/>
  <c r="E21" i="1"/>
  <c r="E25" i="1"/>
  <c r="E29" i="1"/>
  <c r="E14" i="1"/>
  <c r="E18" i="1"/>
  <c r="E22" i="1"/>
  <c r="E26" i="1"/>
  <c r="H10" i="1"/>
  <c r="E15" i="1"/>
  <c r="E19" i="1"/>
  <c r="E23" i="1"/>
  <c r="E27" i="1"/>
  <c r="E10" i="1"/>
  <c r="E12" i="1"/>
  <c r="D31" i="1"/>
  <c r="E11" i="1"/>
  <c r="E20" i="1"/>
  <c r="E16" i="1"/>
  <c r="E28" i="1"/>
  <c r="F10" i="1"/>
  <c r="N12" i="1"/>
  <c r="O12" i="1" s="1"/>
  <c r="M12" i="1" s="1"/>
  <c r="L31" i="1"/>
  <c r="G11" i="1" l="1"/>
  <c r="F11" i="1"/>
  <c r="P13" i="1"/>
  <c r="P12" i="1"/>
  <c r="N13" i="1"/>
  <c r="O13" i="1" s="1"/>
  <c r="M13" i="1" s="1"/>
  <c r="G12" i="1" l="1"/>
  <c r="H12" i="1" s="1"/>
  <c r="F12" i="1"/>
  <c r="H11" i="1"/>
  <c r="N14" i="1"/>
  <c r="O14" i="1" s="1"/>
  <c r="M14" i="1"/>
  <c r="P14" i="1" l="1"/>
  <c r="F13" i="1"/>
  <c r="G13" i="1"/>
  <c r="H13" i="1" s="1"/>
  <c r="N15" i="1"/>
  <c r="O15" i="1" s="1"/>
  <c r="P15" i="1" l="1"/>
  <c r="G14" i="1"/>
  <c r="H14" i="1" s="1"/>
  <c r="F14" i="1"/>
  <c r="M15" i="1"/>
  <c r="N16" i="1" s="1"/>
  <c r="O16" i="1" s="1"/>
  <c r="P16" i="1" l="1"/>
  <c r="M16" i="1"/>
  <c r="F15" i="1"/>
  <c r="G15" i="1"/>
  <c r="H15" i="1" s="1"/>
  <c r="N17" i="1"/>
  <c r="O17" i="1" s="1"/>
  <c r="M17" i="1" s="1"/>
  <c r="P17" i="1" l="1"/>
  <c r="F16" i="1"/>
  <c r="G16" i="1"/>
  <c r="H16" i="1" s="1"/>
  <c r="N18" i="1"/>
  <c r="O18" i="1" s="1"/>
  <c r="P18" i="1" s="1"/>
  <c r="F17" i="1" l="1"/>
  <c r="G17" i="1"/>
  <c r="H17" i="1" s="1"/>
  <c r="M18" i="1"/>
  <c r="N19" i="1" s="1"/>
  <c r="O19" i="1" s="1"/>
  <c r="P19" i="1" l="1"/>
  <c r="M19" i="1"/>
  <c r="M20" i="1" s="1"/>
  <c r="F18" i="1"/>
  <c r="G18" i="1"/>
  <c r="H18" i="1" s="1"/>
  <c r="N20" i="1"/>
  <c r="O20" i="1" s="1"/>
  <c r="P20" i="1" s="1"/>
  <c r="F19" i="1" l="1"/>
  <c r="G19" i="1"/>
  <c r="H19" i="1" s="1"/>
  <c r="N21" i="1"/>
  <c r="O21" i="1" s="1"/>
  <c r="M21" i="1" l="1"/>
  <c r="P21" i="1"/>
  <c r="F20" i="1"/>
  <c r="G20" i="1"/>
  <c r="H20" i="1" s="1"/>
  <c r="N22" i="1"/>
  <c r="O22" i="1" s="1"/>
  <c r="P22" i="1" s="1"/>
  <c r="M22" i="1"/>
  <c r="F21" i="1" l="1"/>
  <c r="G21" i="1"/>
  <c r="H21" i="1" s="1"/>
  <c r="N23" i="1"/>
  <c r="O23" i="1" s="1"/>
  <c r="P23" i="1" s="1"/>
  <c r="M23" i="1" l="1"/>
  <c r="F22" i="1"/>
  <c r="G22" i="1"/>
  <c r="H22" i="1" s="1"/>
  <c r="N24" i="1"/>
  <c r="O24" i="1" s="1"/>
  <c r="M24" i="1" l="1"/>
  <c r="P24" i="1"/>
  <c r="F23" i="1"/>
  <c r="G23" i="1"/>
  <c r="H23" i="1" s="1"/>
  <c r="N25" i="1"/>
  <c r="O25" i="1" s="1"/>
  <c r="F24" i="1" l="1"/>
  <c r="G24" i="1"/>
  <c r="H24" i="1" s="1"/>
  <c r="M25" i="1"/>
  <c r="N26" i="1" s="1"/>
  <c r="O26" i="1" s="1"/>
  <c r="P26" i="1" s="1"/>
  <c r="P25" i="1"/>
  <c r="M26" i="1" l="1"/>
  <c r="F25" i="1"/>
  <c r="G25" i="1"/>
  <c r="H25" i="1" s="1"/>
  <c r="M27" i="1"/>
  <c r="N27" i="1"/>
  <c r="O27" i="1" s="1"/>
  <c r="P27" i="1" s="1"/>
  <c r="F26" i="1" l="1"/>
  <c r="G26" i="1"/>
  <c r="H26" i="1" s="1"/>
  <c r="N28" i="1"/>
  <c r="O28" i="1" s="1"/>
  <c r="M28" i="1" l="1"/>
  <c r="P28" i="1"/>
  <c r="F27" i="1"/>
  <c r="G27" i="1"/>
  <c r="H27" i="1" s="1"/>
  <c r="N29" i="1"/>
  <c r="F28" i="1" l="1"/>
  <c r="G28" i="1"/>
  <c r="H28" i="1" s="1"/>
  <c r="O29" i="1"/>
  <c r="N31" i="1"/>
  <c r="O31" i="1" l="1"/>
  <c r="P29" i="1"/>
  <c r="M29" i="1"/>
  <c r="F29" i="1"/>
  <c r="G29" i="1"/>
  <c r="H29" i="1" l="1"/>
  <c r="H31" i="1" s="1"/>
  <c r="G31" i="1"/>
</calcChain>
</file>

<file path=xl/sharedStrings.xml><?xml version="1.0" encoding="utf-8"?>
<sst xmlns="http://schemas.openxmlformats.org/spreadsheetml/2006/main" count="25" uniqueCount="17">
  <si>
    <t>TASA RETORNO</t>
  </si>
  <si>
    <t>AÑO</t>
  </si>
  <si>
    <t>Depreciación Anual $</t>
  </si>
  <si>
    <t>INVERSIÓN $</t>
  </si>
  <si>
    <t>PERIODO AÑOS</t>
  </si>
  <si>
    <t>TOTALES</t>
  </si>
  <si>
    <t>Capital Líquido $</t>
  </si>
  <si>
    <t>Remuneración Anual $</t>
  </si>
  <si>
    <t>Depreciación Acumulada $</t>
  </si>
  <si>
    <t>Pago Anual / Capital $</t>
  </si>
  <si>
    <t>PAGO CONSTANTE, DEPRECIACIÓN ANUAL CRECIENTE, REMUNERACIÓN DECRECIENTE.</t>
  </si>
  <si>
    <t>CONTABLE, DEPRECIACIÓN LINEAL, REMUNERACIÓN SOBRE EL CAPITAL LÍQUIDO.</t>
  </si>
  <si>
    <t>Capital Inicial</t>
  </si>
  <si>
    <t>Renta sobre el Capital</t>
  </si>
  <si>
    <t>Periodo de Inversión</t>
  </si>
  <si>
    <t>Retorno Acumulado / Capital $</t>
  </si>
  <si>
    <t>Periodo de Repago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</si>
</sst>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Border="1"/>
    <xf numFmtId="3" fontId="0" fillId="0" borderId="1" xfId="0" applyNumberFormat="1" applyBorder="1"/>
    <xf numFmtId="3" fontId="0" fillId="0" borderId="0" xfId="0" applyNumberFormat="1"/>
    <xf numFmtId="3" fontId="2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Pagos Anuales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Hoja1!$D$8</c:f>
              <c:strCache>
                <c:ptCount val="1"/>
                <c:pt idx="0">
                  <c:v>Depreciación Anual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Hoja1!$C$10:$C$29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Hoja1!$D$10:$D$29</c:f>
              <c:numCache>
                <c:formatCode>#,##0</c:formatCode>
                <c:ptCount val="2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Hoja1!$G$8</c:f>
              <c:strCache>
                <c:ptCount val="1"/>
                <c:pt idx="0">
                  <c:v>Remuneración Anual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Hoja1!$C$10:$C$29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Hoja1!$G$10:$G$29</c:f>
              <c:numCache>
                <c:formatCode>#,##0</c:formatCode>
                <c:ptCount val="20"/>
                <c:pt idx="0">
                  <c:v>80</c:v>
                </c:pt>
                <c:pt idx="1">
                  <c:v>76</c:v>
                </c:pt>
                <c:pt idx="2">
                  <c:v>72</c:v>
                </c:pt>
                <c:pt idx="3">
                  <c:v>68</c:v>
                </c:pt>
                <c:pt idx="4">
                  <c:v>64</c:v>
                </c:pt>
                <c:pt idx="5">
                  <c:v>60</c:v>
                </c:pt>
                <c:pt idx="6">
                  <c:v>56</c:v>
                </c:pt>
                <c:pt idx="7">
                  <c:v>52</c:v>
                </c:pt>
                <c:pt idx="8">
                  <c:v>48</c:v>
                </c:pt>
                <c:pt idx="9">
                  <c:v>44</c:v>
                </c:pt>
                <c:pt idx="10">
                  <c:v>40</c:v>
                </c:pt>
                <c:pt idx="11">
                  <c:v>36</c:v>
                </c:pt>
                <c:pt idx="12">
                  <c:v>32</c:v>
                </c:pt>
                <c:pt idx="13">
                  <c:v>28</c:v>
                </c:pt>
                <c:pt idx="14">
                  <c:v>24</c:v>
                </c:pt>
                <c:pt idx="15">
                  <c:v>20</c:v>
                </c:pt>
                <c:pt idx="16">
                  <c:v>16</c:v>
                </c:pt>
                <c:pt idx="17">
                  <c:v>12</c:v>
                </c:pt>
                <c:pt idx="18">
                  <c:v>8</c:v>
                </c:pt>
                <c:pt idx="19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Hoja1!$H$8</c:f>
              <c:strCache>
                <c:ptCount val="1"/>
                <c:pt idx="0">
                  <c:v>Pago Anual / Capital $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Hoja1!$C$10:$C$29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Hoja1!$H$10:$H$29</c:f>
              <c:numCache>
                <c:formatCode>#,##0</c:formatCode>
                <c:ptCount val="20"/>
                <c:pt idx="0">
                  <c:v>130</c:v>
                </c:pt>
                <c:pt idx="1">
                  <c:v>126</c:v>
                </c:pt>
                <c:pt idx="2">
                  <c:v>122</c:v>
                </c:pt>
                <c:pt idx="3">
                  <c:v>118</c:v>
                </c:pt>
                <c:pt idx="4">
                  <c:v>114</c:v>
                </c:pt>
                <c:pt idx="5">
                  <c:v>110</c:v>
                </c:pt>
                <c:pt idx="6">
                  <c:v>106</c:v>
                </c:pt>
                <c:pt idx="7">
                  <c:v>102</c:v>
                </c:pt>
                <c:pt idx="8">
                  <c:v>98</c:v>
                </c:pt>
                <c:pt idx="9">
                  <c:v>94</c:v>
                </c:pt>
                <c:pt idx="10">
                  <c:v>90</c:v>
                </c:pt>
                <c:pt idx="11">
                  <c:v>86</c:v>
                </c:pt>
                <c:pt idx="12">
                  <c:v>82</c:v>
                </c:pt>
                <c:pt idx="13">
                  <c:v>78</c:v>
                </c:pt>
                <c:pt idx="14">
                  <c:v>74</c:v>
                </c:pt>
                <c:pt idx="15">
                  <c:v>70</c:v>
                </c:pt>
                <c:pt idx="16">
                  <c:v>66</c:v>
                </c:pt>
                <c:pt idx="17">
                  <c:v>62</c:v>
                </c:pt>
                <c:pt idx="18">
                  <c:v>58</c:v>
                </c:pt>
                <c:pt idx="19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36528"/>
        <c:axId val="509636920"/>
      </c:lineChart>
      <c:catAx>
        <c:axId val="50963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09636920"/>
        <c:crosses val="autoZero"/>
        <c:auto val="1"/>
        <c:lblAlgn val="ctr"/>
        <c:lblOffset val="100"/>
        <c:noMultiLvlLbl val="0"/>
      </c:catAx>
      <c:valAx>
        <c:axId val="50963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0963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Pagos Anuales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Hoja1!$O$8</c:f>
              <c:strCache>
                <c:ptCount val="1"/>
                <c:pt idx="0">
                  <c:v>Depreciación Anual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Hoja1!$K$10:$K$29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Hoja1!$O$10:$O$29</c:f>
              <c:numCache>
                <c:formatCode>#,##0</c:formatCode>
                <c:ptCount val="20"/>
                <c:pt idx="0">
                  <c:v>21.85220882315059</c:v>
                </c:pt>
                <c:pt idx="1">
                  <c:v>23.600385529002637</c:v>
                </c:pt>
                <c:pt idx="2">
                  <c:v>25.488416371322856</c:v>
                </c:pt>
                <c:pt idx="3">
                  <c:v>27.527489681028683</c:v>
                </c:pt>
                <c:pt idx="4">
                  <c:v>29.729688855510972</c:v>
                </c:pt>
                <c:pt idx="5">
                  <c:v>32.108063963951849</c:v>
                </c:pt>
                <c:pt idx="6">
                  <c:v>34.676709081067997</c:v>
                </c:pt>
                <c:pt idx="7">
                  <c:v>37.450845807553435</c:v>
                </c:pt>
                <c:pt idx="8">
                  <c:v>40.446913472157718</c:v>
                </c:pt>
                <c:pt idx="9">
                  <c:v>43.682666549930332</c:v>
                </c:pt>
                <c:pt idx="10">
                  <c:v>47.177279873924761</c:v>
                </c:pt>
                <c:pt idx="11">
                  <c:v>50.951462263838742</c:v>
                </c:pt>
                <c:pt idx="12">
                  <c:v>55.027579244945841</c:v>
                </c:pt>
                <c:pt idx="13">
                  <c:v>59.429785584541506</c:v>
                </c:pt>
                <c:pt idx="14">
                  <c:v>64.184168431304826</c:v>
                </c:pt>
                <c:pt idx="15">
                  <c:v>69.318901905809213</c:v>
                </c:pt>
                <c:pt idx="16">
                  <c:v>74.864414058273951</c:v>
                </c:pt>
                <c:pt idx="17">
                  <c:v>80.853567182935876</c:v>
                </c:pt>
                <c:pt idx="18">
                  <c:v>87.321852557570736</c:v>
                </c:pt>
                <c:pt idx="19">
                  <c:v>94.307600762176406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Hoja1!$N$8</c:f>
              <c:strCache>
                <c:ptCount val="1"/>
                <c:pt idx="0">
                  <c:v>Remuneración Anual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Hoja1!$K$10:$K$29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Hoja1!$N$10:$N$29</c:f>
              <c:numCache>
                <c:formatCode>#,##0</c:formatCode>
                <c:ptCount val="20"/>
                <c:pt idx="0">
                  <c:v>80</c:v>
                </c:pt>
                <c:pt idx="1">
                  <c:v>78.251823294147954</c:v>
                </c:pt>
                <c:pt idx="2">
                  <c:v>76.363792451827734</c:v>
                </c:pt>
                <c:pt idx="3">
                  <c:v>74.324719142121907</c:v>
                </c:pt>
                <c:pt idx="4">
                  <c:v>72.122519967639619</c:v>
                </c:pt>
                <c:pt idx="5">
                  <c:v>69.744144859198741</c:v>
                </c:pt>
                <c:pt idx="6">
                  <c:v>67.175499742082593</c:v>
                </c:pt>
                <c:pt idx="7">
                  <c:v>64.401363015597155</c:v>
                </c:pt>
                <c:pt idx="8">
                  <c:v>61.405295350992873</c:v>
                </c:pt>
                <c:pt idx="9">
                  <c:v>58.169542273220259</c:v>
                </c:pt>
                <c:pt idx="10">
                  <c:v>54.67492894922583</c:v>
                </c:pt>
                <c:pt idx="11">
                  <c:v>50.900746559311848</c:v>
                </c:pt>
                <c:pt idx="12">
                  <c:v>46.82462957820475</c:v>
                </c:pt>
                <c:pt idx="13">
                  <c:v>42.422423238609085</c:v>
                </c:pt>
                <c:pt idx="14">
                  <c:v>37.668040391845764</c:v>
                </c:pt>
                <c:pt idx="15">
                  <c:v>32.533306917341378</c:v>
                </c:pt>
                <c:pt idx="16">
                  <c:v>26.987794764876636</c:v>
                </c:pt>
                <c:pt idx="17">
                  <c:v>20.998641640214718</c:v>
                </c:pt>
                <c:pt idx="18">
                  <c:v>14.530356265579849</c:v>
                </c:pt>
                <c:pt idx="19">
                  <c:v>7.5446080609741903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Hoja1!$L$8</c:f>
              <c:strCache>
                <c:ptCount val="1"/>
                <c:pt idx="0">
                  <c:v>Pago Anual / Capital $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Hoja1!$K$10:$K$29</c:f>
              <c:numCache>
                <c:formatCode>#,##0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Hoja1!$L$10:$L$29</c:f>
              <c:numCache>
                <c:formatCode>#,##0</c:formatCode>
                <c:ptCount val="20"/>
                <c:pt idx="0">
                  <c:v>101.85220882315059</c:v>
                </c:pt>
                <c:pt idx="1">
                  <c:v>101.85220882315059</c:v>
                </c:pt>
                <c:pt idx="2">
                  <c:v>101.85220882315059</c:v>
                </c:pt>
                <c:pt idx="3">
                  <c:v>101.85220882315059</c:v>
                </c:pt>
                <c:pt idx="4">
                  <c:v>101.85220882315059</c:v>
                </c:pt>
                <c:pt idx="5">
                  <c:v>101.85220882315059</c:v>
                </c:pt>
                <c:pt idx="6">
                  <c:v>101.85220882315059</c:v>
                </c:pt>
                <c:pt idx="7">
                  <c:v>101.85220882315059</c:v>
                </c:pt>
                <c:pt idx="8">
                  <c:v>101.85220882315059</c:v>
                </c:pt>
                <c:pt idx="9">
                  <c:v>101.85220882315059</c:v>
                </c:pt>
                <c:pt idx="10">
                  <c:v>101.85220882315059</c:v>
                </c:pt>
                <c:pt idx="11">
                  <c:v>101.85220882315059</c:v>
                </c:pt>
                <c:pt idx="12">
                  <c:v>101.85220882315059</c:v>
                </c:pt>
                <c:pt idx="13">
                  <c:v>101.85220882315059</c:v>
                </c:pt>
                <c:pt idx="14">
                  <c:v>101.85220882315059</c:v>
                </c:pt>
                <c:pt idx="15">
                  <c:v>101.85220882315059</c:v>
                </c:pt>
                <c:pt idx="16">
                  <c:v>101.85220882315059</c:v>
                </c:pt>
                <c:pt idx="17">
                  <c:v>101.85220882315059</c:v>
                </c:pt>
                <c:pt idx="18">
                  <c:v>101.85220882315059</c:v>
                </c:pt>
                <c:pt idx="19">
                  <c:v>101.85220882315059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30240"/>
        <c:axId val="253129064"/>
      </c:lineChart>
      <c:catAx>
        <c:axId val="25313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253129064"/>
        <c:crosses val="autoZero"/>
        <c:auto val="1"/>
        <c:lblAlgn val="ctr"/>
        <c:lblOffset val="100"/>
        <c:noMultiLvlLbl val="0"/>
      </c:catAx>
      <c:valAx>
        <c:axId val="25312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2531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Capital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Hoja1!$E$8</c:f>
              <c:strCache>
                <c:ptCount val="1"/>
                <c:pt idx="0">
                  <c:v>Depreciación Acumulada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Hoja1!$C$9:$C$29</c:f>
              <c:numCache>
                <c:formatCode>#,##0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Hoja1!$E$9:$E$29</c:f>
              <c:numCache>
                <c:formatCode>#,##0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Hoja1!$F$8</c:f>
              <c:strCache>
                <c:ptCount val="1"/>
                <c:pt idx="0">
                  <c:v>Capital Líquido $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Hoja1!$C$9:$C$29</c:f>
              <c:numCache>
                <c:formatCode>#,##0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Hoja1!$F$9:$F$29</c:f>
              <c:numCache>
                <c:formatCode>#,##0</c:formatCode>
                <c:ptCount val="21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400</c:v>
                </c:pt>
                <c:pt idx="13">
                  <c:v>350</c:v>
                </c:pt>
                <c:pt idx="14">
                  <c:v>300</c:v>
                </c:pt>
                <c:pt idx="15">
                  <c:v>250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  <c:pt idx="19">
                  <c:v>50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32672"/>
        <c:axId val="516033064"/>
      </c:lineChart>
      <c:catAx>
        <c:axId val="51603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16033064"/>
        <c:crosses val="autoZero"/>
        <c:auto val="1"/>
        <c:lblAlgn val="ctr"/>
        <c:lblOffset val="100"/>
        <c:noMultiLvlLbl val="0"/>
      </c:catAx>
      <c:valAx>
        <c:axId val="51603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160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Capital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Hoja1!$P$8</c:f>
              <c:strCache>
                <c:ptCount val="1"/>
                <c:pt idx="0">
                  <c:v>Depreciación Acumulada 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Hoja1!$K$9:$K$29</c:f>
              <c:numCache>
                <c:formatCode>#,##0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Hoja1!$P$9:$P$29</c:f>
              <c:numCache>
                <c:formatCode>#,##0</c:formatCode>
                <c:ptCount val="21"/>
                <c:pt idx="0">
                  <c:v>0</c:v>
                </c:pt>
                <c:pt idx="1">
                  <c:v>21.85220882315059</c:v>
                </c:pt>
                <c:pt idx="2">
                  <c:v>45.452594352153227</c:v>
                </c:pt>
                <c:pt idx="3">
                  <c:v>70.941010723476083</c:v>
                </c:pt>
                <c:pt idx="4">
                  <c:v>98.468500404504766</c:v>
                </c:pt>
                <c:pt idx="5">
                  <c:v>128.19818926001574</c:v>
                </c:pt>
                <c:pt idx="6">
                  <c:v>160.30625322396759</c:v>
                </c:pt>
                <c:pt idx="7">
                  <c:v>194.98296230503558</c:v>
                </c:pt>
                <c:pt idx="8">
                  <c:v>232.43380811258902</c:v>
                </c:pt>
                <c:pt idx="9">
                  <c:v>272.88072158474677</c:v>
                </c:pt>
                <c:pt idx="10">
                  <c:v>316.5633881346771</c:v>
                </c:pt>
                <c:pt idx="11">
                  <c:v>363.74066800860186</c:v>
                </c:pt>
                <c:pt idx="12">
                  <c:v>414.69213027244058</c:v>
                </c:pt>
                <c:pt idx="13">
                  <c:v>469.71970951738643</c:v>
                </c:pt>
                <c:pt idx="14">
                  <c:v>529.14949510192798</c:v>
                </c:pt>
                <c:pt idx="15">
                  <c:v>593.33366353323277</c:v>
                </c:pt>
                <c:pt idx="16">
                  <c:v>662.65256543904195</c:v>
                </c:pt>
                <c:pt idx="17">
                  <c:v>737.5169794973159</c:v>
                </c:pt>
                <c:pt idx="18">
                  <c:v>818.37054668025178</c:v>
                </c:pt>
                <c:pt idx="19">
                  <c:v>905.69239923782254</c:v>
                </c:pt>
                <c:pt idx="20">
                  <c:v>999.99999999999898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Hoja1!$M$8</c:f>
              <c:strCache>
                <c:ptCount val="1"/>
                <c:pt idx="0">
                  <c:v>Capital Líquido $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Hoja1!$K$9:$K$29</c:f>
              <c:numCache>
                <c:formatCode>#,##0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Hoja1!$M$9:$M$29</c:f>
              <c:numCache>
                <c:formatCode>#,##0</c:formatCode>
                <c:ptCount val="21"/>
                <c:pt idx="0">
                  <c:v>1000</c:v>
                </c:pt>
                <c:pt idx="1">
                  <c:v>978.14779117684941</c:v>
                </c:pt>
                <c:pt idx="2">
                  <c:v>954.54740564784674</c:v>
                </c:pt>
                <c:pt idx="3">
                  <c:v>929.0589892765239</c:v>
                </c:pt>
                <c:pt idx="4">
                  <c:v>901.53149959549523</c:v>
                </c:pt>
                <c:pt idx="5">
                  <c:v>871.80181073998426</c:v>
                </c:pt>
                <c:pt idx="6">
                  <c:v>839.69374677603241</c:v>
                </c:pt>
                <c:pt idx="7">
                  <c:v>805.01703769496442</c:v>
                </c:pt>
                <c:pt idx="8">
                  <c:v>767.56619188741092</c:v>
                </c:pt>
                <c:pt idx="9">
                  <c:v>727.11927841525323</c:v>
                </c:pt>
                <c:pt idx="10">
                  <c:v>683.4366118653229</c:v>
                </c:pt>
                <c:pt idx="11">
                  <c:v>636.25933199139808</c:v>
                </c:pt>
                <c:pt idx="12">
                  <c:v>585.30786972755936</c:v>
                </c:pt>
                <c:pt idx="13">
                  <c:v>530.28029048261351</c:v>
                </c:pt>
                <c:pt idx="14">
                  <c:v>470.85050489807202</c:v>
                </c:pt>
                <c:pt idx="15">
                  <c:v>406.66633646676718</c:v>
                </c:pt>
                <c:pt idx="16">
                  <c:v>337.34743456095794</c:v>
                </c:pt>
                <c:pt idx="17">
                  <c:v>262.48302050268398</c:v>
                </c:pt>
                <c:pt idx="18">
                  <c:v>181.62945331974811</c:v>
                </c:pt>
                <c:pt idx="19">
                  <c:v>94.307600762177373</c:v>
                </c:pt>
                <c:pt idx="20">
                  <c:v>9.6633812063373625E-13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95160"/>
        <c:axId val="253948272"/>
      </c:lineChart>
      <c:catAx>
        <c:axId val="507495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253948272"/>
        <c:crosses val="autoZero"/>
        <c:auto val="1"/>
        <c:lblAlgn val="ctr"/>
        <c:lblOffset val="100"/>
        <c:noMultiLvlLbl val="0"/>
      </c:catAx>
      <c:valAx>
        <c:axId val="2539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/>
                  <a:t>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0749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33</xdr:row>
      <xdr:rowOff>190499</xdr:rowOff>
    </xdr:from>
    <xdr:to>
      <xdr:col>9</xdr:col>
      <xdr:colOff>9525</xdr:colOff>
      <xdr:row>49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17</xdr:col>
      <xdr:colOff>9525</xdr:colOff>
      <xdr:row>49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9</xdr:col>
      <xdr:colOff>28575</xdr:colOff>
      <xdr:row>68</xdr:row>
      <xdr:rowOff>185738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53</xdr:row>
      <xdr:rowOff>9524</xdr:rowOff>
    </xdr:from>
    <xdr:to>
      <xdr:col>17</xdr:col>
      <xdr:colOff>9525</xdr:colOff>
      <xdr:row>68</xdr:row>
      <xdr:rowOff>185737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1"/>
  <sheetViews>
    <sheetView tabSelected="1" topLeftCell="G6" workbookViewId="0">
      <selection activeCell="R20" sqref="R20"/>
    </sheetView>
  </sheetViews>
  <sheetFormatPr baseColWidth="10" defaultRowHeight="15" x14ac:dyDescent="0.25"/>
  <cols>
    <col min="2" max="2" width="23.28515625" customWidth="1"/>
    <col min="3" max="17" width="14.7109375" customWidth="1"/>
    <col min="18" max="18" width="13.140625" customWidth="1"/>
  </cols>
  <sheetData>
    <row r="3" spans="2:18" x14ac:dyDescent="0.25">
      <c r="B3" s="2" t="s">
        <v>3</v>
      </c>
      <c r="C3" s="9">
        <v>1000</v>
      </c>
      <c r="D3" t="s">
        <v>12</v>
      </c>
    </row>
    <row r="4" spans="2:18" x14ac:dyDescent="0.25">
      <c r="B4" s="2" t="s">
        <v>0</v>
      </c>
      <c r="C4" s="3">
        <v>0.08</v>
      </c>
      <c r="D4" t="s">
        <v>13</v>
      </c>
    </row>
    <row r="5" spans="2:18" x14ac:dyDescent="0.25">
      <c r="B5" s="2" t="s">
        <v>4</v>
      </c>
      <c r="C5" s="2">
        <v>20</v>
      </c>
      <c r="D5" t="s">
        <v>14</v>
      </c>
    </row>
    <row r="6" spans="2:18" x14ac:dyDescent="0.25">
      <c r="B6" s="6"/>
      <c r="C6" s="6"/>
    </row>
    <row r="7" spans="2:18" x14ac:dyDescent="0.25">
      <c r="C7" t="s">
        <v>11</v>
      </c>
      <c r="K7" t="s">
        <v>10</v>
      </c>
    </row>
    <row r="8" spans="2:18" ht="45" x14ac:dyDescent="0.25">
      <c r="C8" s="4" t="s">
        <v>1</v>
      </c>
      <c r="D8" s="5" t="s">
        <v>2</v>
      </c>
      <c r="E8" s="5" t="s">
        <v>8</v>
      </c>
      <c r="F8" s="5" t="s">
        <v>6</v>
      </c>
      <c r="G8" s="5" t="s">
        <v>7</v>
      </c>
      <c r="H8" s="5" t="s">
        <v>9</v>
      </c>
      <c r="I8" s="5" t="s">
        <v>15</v>
      </c>
      <c r="J8" s="1"/>
      <c r="K8" s="4" t="s">
        <v>1</v>
      </c>
      <c r="L8" s="5" t="s">
        <v>9</v>
      </c>
      <c r="M8" s="5" t="s">
        <v>6</v>
      </c>
      <c r="N8" s="5" t="s">
        <v>7</v>
      </c>
      <c r="O8" s="5" t="s">
        <v>2</v>
      </c>
      <c r="P8" s="5" t="s">
        <v>8</v>
      </c>
      <c r="Q8" s="5" t="s">
        <v>15</v>
      </c>
      <c r="R8" s="1"/>
    </row>
    <row r="9" spans="2:18" x14ac:dyDescent="0.25">
      <c r="C9" s="7">
        <v>0</v>
      </c>
      <c r="D9" s="7">
        <v>0</v>
      </c>
      <c r="E9" s="7">
        <f>SUM($D$9:D9)</f>
        <v>0</v>
      </c>
      <c r="F9" s="7">
        <f>C3</f>
        <v>1000</v>
      </c>
      <c r="G9" s="7">
        <v>0</v>
      </c>
      <c r="H9" s="7">
        <f>D9+G9</f>
        <v>0</v>
      </c>
      <c r="I9" s="7">
        <f>SUM($H$9:H9)</f>
        <v>0</v>
      </c>
      <c r="J9" s="8"/>
      <c r="K9" s="7">
        <v>0</v>
      </c>
      <c r="L9" s="7">
        <v>0</v>
      </c>
      <c r="M9" s="7">
        <f>C3</f>
        <v>1000</v>
      </c>
      <c r="N9" s="7">
        <v>0</v>
      </c>
      <c r="O9" s="7">
        <v>0</v>
      </c>
      <c r="P9" s="7">
        <f>SUM($O$9:O9)</f>
        <v>0</v>
      </c>
      <c r="Q9" s="7">
        <f>SUM($L$9:L9)</f>
        <v>0</v>
      </c>
    </row>
    <row r="10" spans="2:18" x14ac:dyDescent="0.25">
      <c r="C10" s="7">
        <v>1</v>
      </c>
      <c r="D10" s="7">
        <f>$C$3/$C$5</f>
        <v>50</v>
      </c>
      <c r="E10" s="7">
        <f>SUM($D$9:D10)</f>
        <v>50</v>
      </c>
      <c r="F10" s="7">
        <f>F9-D10</f>
        <v>950</v>
      </c>
      <c r="G10" s="7">
        <f>F9*$C$4</f>
        <v>80</v>
      </c>
      <c r="H10" s="7">
        <f t="shared" ref="H10:I29" si="0">D10+G10</f>
        <v>130</v>
      </c>
      <c r="I10" s="7">
        <f>SUM($H$9:H10)</f>
        <v>130</v>
      </c>
      <c r="J10" s="8"/>
      <c r="K10" s="7">
        <v>1</v>
      </c>
      <c r="L10" s="7">
        <f>C3*C4*(1+C4)^C5/((1+C4)^C5-1)</f>
        <v>101.85220882315059</v>
      </c>
      <c r="M10" s="7">
        <f>M9-O10</f>
        <v>978.14779117684941</v>
      </c>
      <c r="N10" s="7">
        <f>M9*$C$4</f>
        <v>80</v>
      </c>
      <c r="O10" s="7">
        <f>L10-N10</f>
        <v>21.85220882315059</v>
      </c>
      <c r="P10" s="7">
        <f>SUM($O$9:O10)</f>
        <v>21.85220882315059</v>
      </c>
      <c r="Q10" s="7">
        <f>SUM($L$9:L10)</f>
        <v>101.85220882315059</v>
      </c>
    </row>
    <row r="11" spans="2:18" x14ac:dyDescent="0.25">
      <c r="C11" s="7">
        <v>2</v>
      </c>
      <c r="D11" s="7">
        <f t="shared" ref="D11:D29" si="1">$C$3/$C$5</f>
        <v>50</v>
      </c>
      <c r="E11" s="7">
        <f>SUM($D$9:D11)</f>
        <v>100</v>
      </c>
      <c r="F11" s="7">
        <f t="shared" ref="F11:F29" si="2">F10-D11</f>
        <v>900</v>
      </c>
      <c r="G11" s="7">
        <f t="shared" ref="G11:G29" si="3">F10*$C$4</f>
        <v>76</v>
      </c>
      <c r="H11" s="7">
        <f t="shared" si="0"/>
        <v>126</v>
      </c>
      <c r="I11" s="7">
        <f>SUM($H$9:H11)</f>
        <v>256</v>
      </c>
      <c r="J11" s="8"/>
      <c r="K11" s="7">
        <v>2</v>
      </c>
      <c r="L11" s="7">
        <f>L10</f>
        <v>101.85220882315059</v>
      </c>
      <c r="M11" s="7">
        <f t="shared" ref="M11:M29" si="4">M10-O11</f>
        <v>954.54740564784674</v>
      </c>
      <c r="N11" s="7">
        <f t="shared" ref="N11:N29" si="5">M10*$C$4</f>
        <v>78.251823294147954</v>
      </c>
      <c r="O11" s="7">
        <f t="shared" ref="O11:O29" si="6">L11-N11</f>
        <v>23.600385529002637</v>
      </c>
      <c r="P11" s="7">
        <f>SUM($O$9:O11)</f>
        <v>45.452594352153227</v>
      </c>
      <c r="Q11" s="7">
        <f>SUM($L$9:L11)</f>
        <v>203.70441764630118</v>
      </c>
    </row>
    <row r="12" spans="2:18" x14ac:dyDescent="0.25">
      <c r="C12" s="7">
        <v>3</v>
      </c>
      <c r="D12" s="7">
        <f t="shared" si="1"/>
        <v>50</v>
      </c>
      <c r="E12" s="7">
        <f>SUM($D$9:D12)</f>
        <v>150</v>
      </c>
      <c r="F12" s="7">
        <f t="shared" si="2"/>
        <v>850</v>
      </c>
      <c r="G12" s="7">
        <f t="shared" si="3"/>
        <v>72</v>
      </c>
      <c r="H12" s="7">
        <f t="shared" si="0"/>
        <v>122</v>
      </c>
      <c r="I12" s="7">
        <f>SUM($H$9:H12)</f>
        <v>378</v>
      </c>
      <c r="J12" s="8"/>
      <c r="K12" s="7">
        <v>3</v>
      </c>
      <c r="L12" s="7">
        <f t="shared" ref="L12:L29" si="7">L11</f>
        <v>101.85220882315059</v>
      </c>
      <c r="M12" s="7">
        <f t="shared" si="4"/>
        <v>929.0589892765239</v>
      </c>
      <c r="N12" s="7">
        <f t="shared" si="5"/>
        <v>76.363792451827734</v>
      </c>
      <c r="O12" s="7">
        <f t="shared" si="6"/>
        <v>25.488416371322856</v>
      </c>
      <c r="P12" s="7">
        <f>SUM($O$9:O12)</f>
        <v>70.941010723476083</v>
      </c>
      <c r="Q12" s="7">
        <f>SUM($L$9:L12)</f>
        <v>305.55662646945177</v>
      </c>
    </row>
    <row r="13" spans="2:18" x14ac:dyDescent="0.25">
      <c r="C13" s="7">
        <v>4</v>
      </c>
      <c r="D13" s="7">
        <f t="shared" si="1"/>
        <v>50</v>
      </c>
      <c r="E13" s="7">
        <f>SUM($D$9:D13)</f>
        <v>200</v>
      </c>
      <c r="F13" s="7">
        <f t="shared" si="2"/>
        <v>800</v>
      </c>
      <c r="G13" s="7">
        <f t="shared" si="3"/>
        <v>68</v>
      </c>
      <c r="H13" s="7">
        <f t="shared" si="0"/>
        <v>118</v>
      </c>
      <c r="I13" s="7">
        <f>SUM($H$9:H13)</f>
        <v>496</v>
      </c>
      <c r="J13" s="8"/>
      <c r="K13" s="7">
        <v>4</v>
      </c>
      <c r="L13" s="7">
        <f t="shared" si="7"/>
        <v>101.85220882315059</v>
      </c>
      <c r="M13" s="7">
        <f t="shared" si="4"/>
        <v>901.53149959549523</v>
      </c>
      <c r="N13" s="7">
        <f t="shared" si="5"/>
        <v>74.324719142121907</v>
      </c>
      <c r="O13" s="7">
        <f t="shared" si="6"/>
        <v>27.527489681028683</v>
      </c>
      <c r="P13" s="7">
        <f>SUM($O$9:O13)</f>
        <v>98.468500404504766</v>
      </c>
      <c r="Q13" s="7">
        <f>SUM($L$9:L13)</f>
        <v>407.40883529260236</v>
      </c>
    </row>
    <row r="14" spans="2:18" x14ac:dyDescent="0.25">
      <c r="C14" s="7">
        <v>5</v>
      </c>
      <c r="D14" s="7">
        <f t="shared" si="1"/>
        <v>50</v>
      </c>
      <c r="E14" s="7">
        <f>SUM($D$9:D14)</f>
        <v>250</v>
      </c>
      <c r="F14" s="7">
        <f t="shared" si="2"/>
        <v>750</v>
      </c>
      <c r="G14" s="7">
        <f t="shared" si="3"/>
        <v>64</v>
      </c>
      <c r="H14" s="7">
        <f t="shared" si="0"/>
        <v>114</v>
      </c>
      <c r="I14" s="7">
        <f>SUM($H$9:H14)</f>
        <v>610</v>
      </c>
      <c r="J14" s="8"/>
      <c r="K14" s="7">
        <v>5</v>
      </c>
      <c r="L14" s="7">
        <f t="shared" si="7"/>
        <v>101.85220882315059</v>
      </c>
      <c r="M14" s="7">
        <f t="shared" si="4"/>
        <v>871.80181073998426</v>
      </c>
      <c r="N14" s="7">
        <f t="shared" si="5"/>
        <v>72.122519967639619</v>
      </c>
      <c r="O14" s="7">
        <f t="shared" si="6"/>
        <v>29.729688855510972</v>
      </c>
      <c r="P14" s="7">
        <f>SUM($O$9:O14)</f>
        <v>128.19818926001574</v>
      </c>
      <c r="Q14" s="7">
        <f>SUM($L$9:L14)</f>
        <v>509.26104411575295</v>
      </c>
    </row>
    <row r="15" spans="2:18" x14ac:dyDescent="0.25">
      <c r="C15" s="7">
        <v>6</v>
      </c>
      <c r="D15" s="7">
        <f t="shared" si="1"/>
        <v>50</v>
      </c>
      <c r="E15" s="7">
        <f>SUM($D$9:D15)</f>
        <v>300</v>
      </c>
      <c r="F15" s="7">
        <f t="shared" si="2"/>
        <v>700</v>
      </c>
      <c r="G15" s="7">
        <f t="shared" si="3"/>
        <v>60</v>
      </c>
      <c r="H15" s="7">
        <f t="shared" si="0"/>
        <v>110</v>
      </c>
      <c r="I15" s="7">
        <f>SUM($H$9:H15)</f>
        <v>720</v>
      </c>
      <c r="J15" s="8"/>
      <c r="K15" s="7">
        <v>6</v>
      </c>
      <c r="L15" s="7">
        <f t="shared" si="7"/>
        <v>101.85220882315059</v>
      </c>
      <c r="M15" s="7">
        <f t="shared" si="4"/>
        <v>839.69374677603241</v>
      </c>
      <c r="N15" s="7">
        <f t="shared" si="5"/>
        <v>69.744144859198741</v>
      </c>
      <c r="O15" s="7">
        <f t="shared" si="6"/>
        <v>32.108063963951849</v>
      </c>
      <c r="P15" s="7">
        <f>SUM($O$9:O15)</f>
        <v>160.30625322396759</v>
      </c>
      <c r="Q15" s="7">
        <f>SUM($L$9:L15)</f>
        <v>611.11325293890354</v>
      </c>
    </row>
    <row r="16" spans="2:18" x14ac:dyDescent="0.25">
      <c r="C16" s="7">
        <v>7</v>
      </c>
      <c r="D16" s="7">
        <f t="shared" si="1"/>
        <v>50</v>
      </c>
      <c r="E16" s="7">
        <f>SUM($D$9:D16)</f>
        <v>350</v>
      </c>
      <c r="F16" s="7">
        <f t="shared" si="2"/>
        <v>650</v>
      </c>
      <c r="G16" s="7">
        <f t="shared" si="3"/>
        <v>56</v>
      </c>
      <c r="H16" s="7">
        <f t="shared" si="0"/>
        <v>106</v>
      </c>
      <c r="I16" s="7">
        <f>SUM($H$9:H16)</f>
        <v>826</v>
      </c>
      <c r="J16" s="8"/>
      <c r="K16" s="7">
        <v>7</v>
      </c>
      <c r="L16" s="7">
        <f t="shared" si="7"/>
        <v>101.85220882315059</v>
      </c>
      <c r="M16" s="7">
        <f t="shared" si="4"/>
        <v>805.01703769496442</v>
      </c>
      <c r="N16" s="7">
        <f t="shared" si="5"/>
        <v>67.175499742082593</v>
      </c>
      <c r="O16" s="7">
        <f t="shared" si="6"/>
        <v>34.676709081067997</v>
      </c>
      <c r="P16" s="7">
        <f>SUM($O$9:O16)</f>
        <v>194.98296230503558</v>
      </c>
      <c r="Q16" s="7">
        <f>SUM($L$9:L16)</f>
        <v>712.96546176205413</v>
      </c>
    </row>
    <row r="17" spans="2:18" x14ac:dyDescent="0.25">
      <c r="C17" s="7">
        <v>8</v>
      </c>
      <c r="D17" s="7">
        <f t="shared" si="1"/>
        <v>50</v>
      </c>
      <c r="E17" s="7">
        <f>SUM($D$9:D17)</f>
        <v>400</v>
      </c>
      <c r="F17" s="7">
        <f t="shared" si="2"/>
        <v>600</v>
      </c>
      <c r="G17" s="7">
        <f t="shared" si="3"/>
        <v>52</v>
      </c>
      <c r="H17" s="7">
        <f t="shared" si="0"/>
        <v>102</v>
      </c>
      <c r="I17" s="7">
        <f>SUM($H$9:H17)</f>
        <v>928</v>
      </c>
      <c r="J17" s="8"/>
      <c r="K17" s="7">
        <v>8</v>
      </c>
      <c r="L17" s="7">
        <f t="shared" si="7"/>
        <v>101.85220882315059</v>
      </c>
      <c r="M17" s="7">
        <f t="shared" si="4"/>
        <v>767.56619188741092</v>
      </c>
      <c r="N17" s="7">
        <f t="shared" si="5"/>
        <v>64.401363015597155</v>
      </c>
      <c r="O17" s="7">
        <f t="shared" si="6"/>
        <v>37.450845807553435</v>
      </c>
      <c r="P17" s="7">
        <f>SUM($O$9:O17)</f>
        <v>232.43380811258902</v>
      </c>
      <c r="Q17" s="7">
        <f>SUM($L$9:L17)</f>
        <v>814.81767058520472</v>
      </c>
    </row>
    <row r="18" spans="2:18" x14ac:dyDescent="0.25">
      <c r="B18" s="10" t="s">
        <v>16</v>
      </c>
      <c r="C18" s="11">
        <v>9</v>
      </c>
      <c r="D18" s="11">
        <f t="shared" si="1"/>
        <v>50</v>
      </c>
      <c r="E18" s="11">
        <f>SUM($D$9:D18)</f>
        <v>450</v>
      </c>
      <c r="F18" s="11">
        <f t="shared" si="2"/>
        <v>550</v>
      </c>
      <c r="G18" s="11">
        <f t="shared" si="3"/>
        <v>48</v>
      </c>
      <c r="H18" s="11">
        <f t="shared" si="0"/>
        <v>98</v>
      </c>
      <c r="I18" s="11">
        <f>SUM($H$9:H18)</f>
        <v>1026</v>
      </c>
      <c r="J18" s="8"/>
      <c r="K18" s="7">
        <v>9</v>
      </c>
      <c r="L18" s="7">
        <f t="shared" si="7"/>
        <v>101.85220882315059</v>
      </c>
      <c r="M18" s="7">
        <f t="shared" si="4"/>
        <v>727.11927841525323</v>
      </c>
      <c r="N18" s="7">
        <f t="shared" si="5"/>
        <v>61.405295350992873</v>
      </c>
      <c r="O18" s="7">
        <f t="shared" si="6"/>
        <v>40.446913472157718</v>
      </c>
      <c r="P18" s="7">
        <f>SUM($O$9:O18)</f>
        <v>272.88072158474677</v>
      </c>
      <c r="Q18" s="7">
        <f>SUM($L$9:L18)</f>
        <v>916.66987940835531</v>
      </c>
    </row>
    <row r="19" spans="2:18" x14ac:dyDescent="0.25">
      <c r="C19" s="7">
        <v>10</v>
      </c>
      <c r="D19" s="7">
        <f t="shared" si="1"/>
        <v>50</v>
      </c>
      <c r="E19" s="7">
        <f>SUM($D$9:D19)</f>
        <v>500</v>
      </c>
      <c r="F19" s="7">
        <f t="shared" si="2"/>
        <v>500</v>
      </c>
      <c r="G19" s="7">
        <f t="shared" si="3"/>
        <v>44</v>
      </c>
      <c r="H19" s="7">
        <f t="shared" si="0"/>
        <v>94</v>
      </c>
      <c r="I19" s="7">
        <f>SUM($H$9:H19)</f>
        <v>1120</v>
      </c>
      <c r="J19" s="8"/>
      <c r="K19" s="11">
        <v>10</v>
      </c>
      <c r="L19" s="11">
        <f t="shared" si="7"/>
        <v>101.85220882315059</v>
      </c>
      <c r="M19" s="11">
        <f t="shared" si="4"/>
        <v>683.4366118653229</v>
      </c>
      <c r="N19" s="11">
        <f t="shared" si="5"/>
        <v>58.169542273220259</v>
      </c>
      <c r="O19" s="11">
        <f t="shared" si="6"/>
        <v>43.682666549930332</v>
      </c>
      <c r="P19" s="11">
        <f>SUM($O$9:O19)</f>
        <v>316.5633881346771</v>
      </c>
      <c r="Q19" s="11">
        <f>SUM($L$9:L19)</f>
        <v>1018.5220882315059</v>
      </c>
      <c r="R19" s="10" t="s">
        <v>16</v>
      </c>
    </row>
    <row r="20" spans="2:18" x14ac:dyDescent="0.25">
      <c r="C20" s="7">
        <v>11</v>
      </c>
      <c r="D20" s="7">
        <f t="shared" si="1"/>
        <v>50</v>
      </c>
      <c r="E20" s="7">
        <f>SUM($D$9:D20)</f>
        <v>550</v>
      </c>
      <c r="F20" s="7">
        <f t="shared" si="2"/>
        <v>450</v>
      </c>
      <c r="G20" s="7">
        <f t="shared" si="3"/>
        <v>40</v>
      </c>
      <c r="H20" s="7">
        <f t="shared" si="0"/>
        <v>90</v>
      </c>
      <c r="I20" s="7">
        <f>SUM($H$9:H20)</f>
        <v>1210</v>
      </c>
      <c r="J20" s="8"/>
      <c r="K20" s="7">
        <v>11</v>
      </c>
      <c r="L20" s="7">
        <f t="shared" si="7"/>
        <v>101.85220882315059</v>
      </c>
      <c r="M20" s="7">
        <f t="shared" si="4"/>
        <v>636.25933199139808</v>
      </c>
      <c r="N20" s="7">
        <f t="shared" si="5"/>
        <v>54.67492894922583</v>
      </c>
      <c r="O20" s="7">
        <f t="shared" si="6"/>
        <v>47.177279873924761</v>
      </c>
      <c r="P20" s="7">
        <f>SUM($O$9:O20)</f>
        <v>363.74066800860186</v>
      </c>
      <c r="Q20" s="7">
        <f>SUM($L$9:L20)</f>
        <v>1120.3742970546564</v>
      </c>
    </row>
    <row r="21" spans="2:18" x14ac:dyDescent="0.25">
      <c r="C21" s="7">
        <v>12</v>
      </c>
      <c r="D21" s="7">
        <f t="shared" si="1"/>
        <v>50</v>
      </c>
      <c r="E21" s="7">
        <f>SUM($D$9:D21)</f>
        <v>600</v>
      </c>
      <c r="F21" s="7">
        <f t="shared" si="2"/>
        <v>400</v>
      </c>
      <c r="G21" s="7">
        <f t="shared" si="3"/>
        <v>36</v>
      </c>
      <c r="H21" s="7">
        <f t="shared" si="0"/>
        <v>86</v>
      </c>
      <c r="I21" s="7">
        <f>SUM($H$9:H21)</f>
        <v>1296</v>
      </c>
      <c r="J21" s="8"/>
      <c r="K21" s="7">
        <v>12</v>
      </c>
      <c r="L21" s="7">
        <f t="shared" si="7"/>
        <v>101.85220882315059</v>
      </c>
      <c r="M21" s="7">
        <f t="shared" si="4"/>
        <v>585.30786972755936</v>
      </c>
      <c r="N21" s="7">
        <f t="shared" si="5"/>
        <v>50.900746559311848</v>
      </c>
      <c r="O21" s="7">
        <f t="shared" si="6"/>
        <v>50.951462263838742</v>
      </c>
      <c r="P21" s="7">
        <f>SUM($O$9:O21)</f>
        <v>414.69213027244058</v>
      </c>
      <c r="Q21" s="7">
        <f>SUM($L$9:L21)</f>
        <v>1222.2265058778071</v>
      </c>
    </row>
    <row r="22" spans="2:18" x14ac:dyDescent="0.25">
      <c r="C22" s="7">
        <v>13</v>
      </c>
      <c r="D22" s="7">
        <f t="shared" si="1"/>
        <v>50</v>
      </c>
      <c r="E22" s="7">
        <f>SUM($D$9:D22)</f>
        <v>650</v>
      </c>
      <c r="F22" s="7">
        <f t="shared" si="2"/>
        <v>350</v>
      </c>
      <c r="G22" s="7">
        <f t="shared" si="3"/>
        <v>32</v>
      </c>
      <c r="H22" s="7">
        <f t="shared" si="0"/>
        <v>82</v>
      </c>
      <c r="I22" s="7">
        <f>SUM($H$9:H22)</f>
        <v>1378</v>
      </c>
      <c r="J22" s="8"/>
      <c r="K22" s="7">
        <v>13</v>
      </c>
      <c r="L22" s="7">
        <f t="shared" si="7"/>
        <v>101.85220882315059</v>
      </c>
      <c r="M22" s="7">
        <f t="shared" si="4"/>
        <v>530.28029048261351</v>
      </c>
      <c r="N22" s="7">
        <f t="shared" si="5"/>
        <v>46.82462957820475</v>
      </c>
      <c r="O22" s="7">
        <f t="shared" si="6"/>
        <v>55.027579244945841</v>
      </c>
      <c r="P22" s="7">
        <f>SUM($O$9:O22)</f>
        <v>469.71970951738643</v>
      </c>
      <c r="Q22" s="7">
        <f>SUM($L$9:L22)</f>
        <v>1324.0787147009578</v>
      </c>
    </row>
    <row r="23" spans="2:18" x14ac:dyDescent="0.25">
      <c r="C23" s="7">
        <v>14</v>
      </c>
      <c r="D23" s="7">
        <f t="shared" si="1"/>
        <v>50</v>
      </c>
      <c r="E23" s="7">
        <f>SUM($D$9:D23)</f>
        <v>700</v>
      </c>
      <c r="F23" s="7">
        <f t="shared" si="2"/>
        <v>300</v>
      </c>
      <c r="G23" s="7">
        <f t="shared" si="3"/>
        <v>28</v>
      </c>
      <c r="H23" s="7">
        <f t="shared" si="0"/>
        <v>78</v>
      </c>
      <c r="I23" s="7">
        <f>SUM($H$9:H23)</f>
        <v>1456</v>
      </c>
      <c r="J23" s="8"/>
      <c r="K23" s="7">
        <v>14</v>
      </c>
      <c r="L23" s="7">
        <f t="shared" si="7"/>
        <v>101.85220882315059</v>
      </c>
      <c r="M23" s="7">
        <f t="shared" si="4"/>
        <v>470.85050489807202</v>
      </c>
      <c r="N23" s="7">
        <f t="shared" si="5"/>
        <v>42.422423238609085</v>
      </c>
      <c r="O23" s="7">
        <f t="shared" si="6"/>
        <v>59.429785584541506</v>
      </c>
      <c r="P23" s="7">
        <f>SUM($O$9:O23)</f>
        <v>529.14949510192798</v>
      </c>
      <c r="Q23" s="7">
        <f>SUM($L$9:L23)</f>
        <v>1425.9309235241085</v>
      </c>
    </row>
    <row r="24" spans="2:18" x14ac:dyDescent="0.25">
      <c r="C24" s="7">
        <v>15</v>
      </c>
      <c r="D24" s="7">
        <f t="shared" si="1"/>
        <v>50</v>
      </c>
      <c r="E24" s="7">
        <f>SUM($D$9:D24)</f>
        <v>750</v>
      </c>
      <c r="F24" s="7">
        <f t="shared" si="2"/>
        <v>250</v>
      </c>
      <c r="G24" s="7">
        <f t="shared" si="3"/>
        <v>24</v>
      </c>
      <c r="H24" s="7">
        <f t="shared" si="0"/>
        <v>74</v>
      </c>
      <c r="I24" s="7">
        <f>SUM($H$9:H24)</f>
        <v>1530</v>
      </c>
      <c r="J24" s="8"/>
      <c r="K24" s="7">
        <v>15</v>
      </c>
      <c r="L24" s="7">
        <f t="shared" si="7"/>
        <v>101.85220882315059</v>
      </c>
      <c r="M24" s="7">
        <f t="shared" si="4"/>
        <v>406.66633646676718</v>
      </c>
      <c r="N24" s="7">
        <f t="shared" si="5"/>
        <v>37.668040391845764</v>
      </c>
      <c r="O24" s="7">
        <f t="shared" si="6"/>
        <v>64.184168431304826</v>
      </c>
      <c r="P24" s="7">
        <f>SUM($O$9:O24)</f>
        <v>593.33366353323277</v>
      </c>
      <c r="Q24" s="7">
        <f>SUM($L$9:L24)</f>
        <v>1527.7831323472592</v>
      </c>
    </row>
    <row r="25" spans="2:18" x14ac:dyDescent="0.25">
      <c r="C25" s="7">
        <v>16</v>
      </c>
      <c r="D25" s="7">
        <f t="shared" si="1"/>
        <v>50</v>
      </c>
      <c r="E25" s="7">
        <f>SUM($D$9:D25)</f>
        <v>800</v>
      </c>
      <c r="F25" s="7">
        <f t="shared" si="2"/>
        <v>200</v>
      </c>
      <c r="G25" s="7">
        <f t="shared" si="3"/>
        <v>20</v>
      </c>
      <c r="H25" s="7">
        <f t="shared" si="0"/>
        <v>70</v>
      </c>
      <c r="I25" s="7">
        <f>SUM($H$9:H25)</f>
        <v>1600</v>
      </c>
      <c r="J25" s="8"/>
      <c r="K25" s="7">
        <v>16</v>
      </c>
      <c r="L25" s="7">
        <f t="shared" si="7"/>
        <v>101.85220882315059</v>
      </c>
      <c r="M25" s="7">
        <f t="shared" si="4"/>
        <v>337.34743456095794</v>
      </c>
      <c r="N25" s="7">
        <f t="shared" si="5"/>
        <v>32.533306917341378</v>
      </c>
      <c r="O25" s="7">
        <f t="shared" si="6"/>
        <v>69.318901905809213</v>
      </c>
      <c r="P25" s="7">
        <f>SUM($O$9:O25)</f>
        <v>662.65256543904195</v>
      </c>
      <c r="Q25" s="7">
        <f>SUM($L$9:L25)</f>
        <v>1629.6353411704099</v>
      </c>
    </row>
    <row r="26" spans="2:18" x14ac:dyDescent="0.25">
      <c r="C26" s="7">
        <v>17</v>
      </c>
      <c r="D26" s="7">
        <f t="shared" si="1"/>
        <v>50</v>
      </c>
      <c r="E26" s="7">
        <f>SUM($D$9:D26)</f>
        <v>850</v>
      </c>
      <c r="F26" s="7">
        <f t="shared" si="2"/>
        <v>150</v>
      </c>
      <c r="G26" s="7">
        <f t="shared" si="3"/>
        <v>16</v>
      </c>
      <c r="H26" s="7">
        <f t="shared" si="0"/>
        <v>66</v>
      </c>
      <c r="I26" s="7">
        <f>SUM($H$9:H26)</f>
        <v>1666</v>
      </c>
      <c r="J26" s="8"/>
      <c r="K26" s="7">
        <v>17</v>
      </c>
      <c r="L26" s="7">
        <f t="shared" si="7"/>
        <v>101.85220882315059</v>
      </c>
      <c r="M26" s="7">
        <f t="shared" si="4"/>
        <v>262.48302050268398</v>
      </c>
      <c r="N26" s="7">
        <f t="shared" si="5"/>
        <v>26.987794764876636</v>
      </c>
      <c r="O26" s="7">
        <f t="shared" si="6"/>
        <v>74.864414058273951</v>
      </c>
      <c r="P26" s="7">
        <f>SUM($O$9:O26)</f>
        <v>737.5169794973159</v>
      </c>
      <c r="Q26" s="7">
        <f>SUM($L$9:L26)</f>
        <v>1731.4875499935606</v>
      </c>
    </row>
    <row r="27" spans="2:18" x14ac:dyDescent="0.25">
      <c r="C27" s="7">
        <v>18</v>
      </c>
      <c r="D27" s="7">
        <f t="shared" si="1"/>
        <v>50</v>
      </c>
      <c r="E27" s="7">
        <f>SUM($D$9:D27)</f>
        <v>900</v>
      </c>
      <c r="F27" s="7">
        <f t="shared" si="2"/>
        <v>100</v>
      </c>
      <c r="G27" s="7">
        <f t="shared" si="3"/>
        <v>12</v>
      </c>
      <c r="H27" s="7">
        <f t="shared" si="0"/>
        <v>62</v>
      </c>
      <c r="I27" s="7">
        <f>SUM($H$9:H27)</f>
        <v>1728</v>
      </c>
      <c r="J27" s="8"/>
      <c r="K27" s="7">
        <v>18</v>
      </c>
      <c r="L27" s="7">
        <f t="shared" si="7"/>
        <v>101.85220882315059</v>
      </c>
      <c r="M27" s="7">
        <f t="shared" si="4"/>
        <v>181.62945331974811</v>
      </c>
      <c r="N27" s="7">
        <f t="shared" si="5"/>
        <v>20.998641640214718</v>
      </c>
      <c r="O27" s="7">
        <f t="shared" si="6"/>
        <v>80.853567182935876</v>
      </c>
      <c r="P27" s="7">
        <f>SUM($O$9:O27)</f>
        <v>818.37054668025178</v>
      </c>
      <c r="Q27" s="7">
        <f>SUM($L$9:L27)</f>
        <v>1833.3397588167113</v>
      </c>
    </row>
    <row r="28" spans="2:18" x14ac:dyDescent="0.25">
      <c r="C28" s="7">
        <v>19</v>
      </c>
      <c r="D28" s="7">
        <f t="shared" si="1"/>
        <v>50</v>
      </c>
      <c r="E28" s="7">
        <f>SUM($D$9:D28)</f>
        <v>950</v>
      </c>
      <c r="F28" s="7">
        <f t="shared" si="2"/>
        <v>50</v>
      </c>
      <c r="G28" s="7">
        <f t="shared" si="3"/>
        <v>8</v>
      </c>
      <c r="H28" s="7">
        <f t="shared" si="0"/>
        <v>58</v>
      </c>
      <c r="I28" s="7">
        <f>SUM($H$9:H28)</f>
        <v>1786</v>
      </c>
      <c r="J28" s="8"/>
      <c r="K28" s="7">
        <v>19</v>
      </c>
      <c r="L28" s="7">
        <f t="shared" si="7"/>
        <v>101.85220882315059</v>
      </c>
      <c r="M28" s="7">
        <f t="shared" si="4"/>
        <v>94.307600762177373</v>
      </c>
      <c r="N28" s="7">
        <f t="shared" si="5"/>
        <v>14.530356265579849</v>
      </c>
      <c r="O28" s="7">
        <f t="shared" si="6"/>
        <v>87.321852557570736</v>
      </c>
      <c r="P28" s="7">
        <f>SUM($O$9:O28)</f>
        <v>905.69239923782254</v>
      </c>
      <c r="Q28" s="7">
        <f>SUM($L$9:L28)</f>
        <v>1935.191967639862</v>
      </c>
    </row>
    <row r="29" spans="2:18" x14ac:dyDescent="0.25">
      <c r="C29" s="7">
        <v>20</v>
      </c>
      <c r="D29" s="7">
        <f t="shared" si="1"/>
        <v>50</v>
      </c>
      <c r="E29" s="7">
        <f>SUM($D$9:D29)</f>
        <v>1000</v>
      </c>
      <c r="F29" s="7">
        <f t="shared" si="2"/>
        <v>0</v>
      </c>
      <c r="G29" s="7">
        <f t="shared" si="3"/>
        <v>4</v>
      </c>
      <c r="H29" s="7">
        <f t="shared" si="0"/>
        <v>54</v>
      </c>
      <c r="I29" s="7">
        <f>SUM($H$9:H29)</f>
        <v>1840</v>
      </c>
      <c r="J29" s="8"/>
      <c r="K29" s="7">
        <v>20</v>
      </c>
      <c r="L29" s="7">
        <f t="shared" si="7"/>
        <v>101.85220882315059</v>
      </c>
      <c r="M29" s="7">
        <f t="shared" si="4"/>
        <v>9.6633812063373625E-13</v>
      </c>
      <c r="N29" s="7">
        <f t="shared" si="5"/>
        <v>7.5446080609741903</v>
      </c>
      <c r="O29" s="7">
        <f t="shared" si="6"/>
        <v>94.307600762176406</v>
      </c>
      <c r="P29" s="7">
        <f>SUM($O$9:O29)</f>
        <v>999.99999999999898</v>
      </c>
      <c r="Q29" s="7">
        <f>SUM($L$9:L29)</f>
        <v>2037.0441764630127</v>
      </c>
    </row>
    <row r="30" spans="2:18" x14ac:dyDescent="0.25">
      <c r="C30" s="7"/>
      <c r="D30" s="7"/>
      <c r="E30" s="7"/>
      <c r="F30" s="7"/>
      <c r="G30" s="7"/>
      <c r="H30" s="7"/>
      <c r="I30" s="7"/>
      <c r="J30" s="8"/>
      <c r="K30" s="7"/>
      <c r="L30" s="7"/>
      <c r="M30" s="7"/>
      <c r="N30" s="7"/>
      <c r="O30" s="7"/>
      <c r="P30" s="7"/>
      <c r="Q30" s="7"/>
    </row>
    <row r="31" spans="2:18" x14ac:dyDescent="0.25">
      <c r="B31" t="s">
        <v>5</v>
      </c>
      <c r="C31" s="7"/>
      <c r="D31" s="7">
        <f>SUM(D9:D29)</f>
        <v>1000</v>
      </c>
      <c r="E31" s="7"/>
      <c r="F31" s="7"/>
      <c r="G31" s="7">
        <f>SUM(G9:G29)</f>
        <v>840</v>
      </c>
      <c r="H31" s="7">
        <f>SUM(H9:H29)</f>
        <v>1840</v>
      </c>
      <c r="I31" s="7"/>
      <c r="J31" s="8"/>
      <c r="K31" s="7"/>
      <c r="L31" s="7">
        <f>SUM(L9:L29)</f>
        <v>2037.0441764630127</v>
      </c>
      <c r="M31" s="7"/>
      <c r="N31" s="7">
        <f>SUM(N9:N29)</f>
        <v>1037.0441764630132</v>
      </c>
      <c r="O31" s="7">
        <f>SUM(O9:O29)</f>
        <v>999.99999999999898</v>
      </c>
      <c r="P31" s="7"/>
      <c r="Q31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Zilli</dc:creator>
  <cp:lastModifiedBy>Carlos Zilli</cp:lastModifiedBy>
  <dcterms:created xsi:type="dcterms:W3CDTF">2017-10-06T13:36:47Z</dcterms:created>
  <dcterms:modified xsi:type="dcterms:W3CDTF">2017-10-06T16:16:09Z</dcterms:modified>
</cp:coreProperties>
</file>