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64011"/>
  <bookViews>
    <workbookView xWindow="15195" yWindow="0" windowWidth="21870" windowHeight="9780" firstSheet="1" activeTab="8"/>
  </bookViews>
  <sheets>
    <sheet name="Short_Energy_Prices_2024" sheetId="37" r:id="rId1"/>
    <sheet name="Table_12_2024" sheetId="36" r:id="rId2"/>
    <sheet name="Contents" sheetId="1" r:id="rId3"/>
    <sheet name="WTI" sheetId="23" r:id="rId4"/>
    <sheet name="GO" sheetId="22" r:id="rId5"/>
    <sheet name="graficaModelo" sheetId="29" r:id="rId6"/>
    <sheet name="EIA2024" sheetId="33" r:id="rId7"/>
    <sheet name="EIA2023" sheetId="31" r:id="rId8"/>
    <sheet name="Hoja1" sheetId="38" r:id="rId9"/>
    <sheet name="Table1_2023" sheetId="32" r:id="rId10"/>
    <sheet name="EIA2022" sheetId="24" r:id="rId11"/>
  </sheets>
  <calcPr calcId="162913"/>
  <fileRecoveryPr autoRecover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4" i="38" l="1"/>
  <c r="E5" i="38"/>
  <c r="E6" i="38"/>
  <c r="E3" i="38"/>
  <c r="C3" i="38"/>
  <c r="C4" i="38"/>
  <c r="C5" i="38"/>
  <c r="C6" i="38"/>
  <c r="D3" i="38"/>
  <c r="D4" i="38"/>
  <c r="D5" i="38"/>
  <c r="D6" i="38"/>
  <c r="I8" i="33" l="1"/>
  <c r="O2" i="33"/>
  <c r="P2" i="33"/>
  <c r="Q2" i="33"/>
  <c r="R2" i="33"/>
  <c r="S2" i="33"/>
  <c r="T2" i="33"/>
  <c r="U2" i="33"/>
  <c r="V2" i="33"/>
  <c r="O3" i="33"/>
  <c r="P3" i="33"/>
  <c r="Q3" i="33"/>
  <c r="R3" i="33"/>
  <c r="S3" i="33"/>
  <c r="T3" i="33"/>
  <c r="U3" i="33"/>
  <c r="V3" i="33"/>
  <c r="AH19" i="36"/>
  <c r="AG19" i="36"/>
  <c r="AF19" i="36"/>
  <c r="AE19" i="36"/>
  <c r="AD19" i="36"/>
  <c r="AC19" i="36"/>
  <c r="AB19" i="36"/>
  <c r="AA19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AH17" i="36"/>
  <c r="AG17" i="36"/>
  <c r="AF17" i="36"/>
  <c r="AE17" i="36"/>
  <c r="AD17" i="36"/>
  <c r="AC17" i="36"/>
  <c r="AB17" i="36"/>
  <c r="AA17" i="36"/>
  <c r="Z17" i="36"/>
  <c r="Y17" i="36"/>
  <c r="X17" i="36"/>
  <c r="W17" i="36"/>
  <c r="V17" i="36"/>
  <c r="U17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9" i="36"/>
  <c r="F18" i="36"/>
  <c r="F17" i="36"/>
  <c r="F8" i="33"/>
  <c r="J7" i="33"/>
  <c r="L7" i="33" s="1"/>
  <c r="I7" i="33"/>
  <c r="F7" i="33"/>
  <c r="H7" i="33" s="1"/>
  <c r="I6" i="33"/>
  <c r="J6" i="33" s="1"/>
  <c r="F6" i="33"/>
  <c r="H6" i="33" s="1"/>
  <c r="I5" i="33"/>
  <c r="J5" i="33" s="1"/>
  <c r="H5" i="33"/>
  <c r="F5" i="33"/>
  <c r="G5" i="33" s="1"/>
  <c r="G7" i="33" l="1"/>
  <c r="L5" i="33"/>
  <c r="K5" i="33"/>
  <c r="H8" i="33"/>
  <c r="G8" i="33"/>
  <c r="I9" i="33"/>
  <c r="J8" i="33"/>
  <c r="L6" i="33"/>
  <c r="K6" i="33"/>
  <c r="E9" i="33"/>
  <c r="K7" i="33"/>
  <c r="G6" i="33"/>
  <c r="I7" i="31"/>
  <c r="I6" i="31"/>
  <c r="J6" i="31" s="1"/>
  <c r="I5" i="31"/>
  <c r="J5" i="31" s="1"/>
  <c r="F7" i="31"/>
  <c r="F6" i="31"/>
  <c r="H6" i="31" s="1"/>
  <c r="F5" i="31"/>
  <c r="I8" i="31"/>
  <c r="J8" i="31" s="1"/>
  <c r="E8" i="31"/>
  <c r="F8" i="31" s="1"/>
  <c r="F9" i="33" l="1"/>
  <c r="E10" i="33"/>
  <c r="I10" i="33"/>
  <c r="J9" i="33"/>
  <c r="L8" i="33"/>
  <c r="K8" i="33"/>
  <c r="J7" i="31"/>
  <c r="E9" i="31"/>
  <c r="F9" i="31" s="1"/>
  <c r="I9" i="31"/>
  <c r="J9" i="31" s="1"/>
  <c r="K5" i="31"/>
  <c r="L5" i="31"/>
  <c r="G6" i="31"/>
  <c r="I36" i="24"/>
  <c r="J36" i="24" s="1"/>
  <c r="L35" i="24"/>
  <c r="K35" i="24"/>
  <c r="L34" i="24"/>
  <c r="K34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L12" i="24"/>
  <c r="K12" i="24"/>
  <c r="L11" i="24"/>
  <c r="K11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I20" i="24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19" i="24"/>
  <c r="I16" i="24"/>
  <c r="I15" i="24"/>
  <c r="I14" i="24"/>
  <c r="I13" i="24"/>
  <c r="I12" i="24"/>
  <c r="I11" i="24"/>
  <c r="K9" i="33" l="1"/>
  <c r="L9" i="33"/>
  <c r="I11" i="33"/>
  <c r="J10" i="33"/>
  <c r="H9" i="33"/>
  <c r="G9" i="33"/>
  <c r="F10" i="33"/>
  <c r="E11" i="33"/>
  <c r="L7" i="31"/>
  <c r="K7" i="31"/>
  <c r="L6" i="31"/>
  <c r="K6" i="31"/>
  <c r="E10" i="31"/>
  <c r="F10" i="31" s="1"/>
  <c r="H5" i="31"/>
  <c r="G5" i="31"/>
  <c r="H8" i="31"/>
  <c r="G8" i="31"/>
  <c r="I10" i="31"/>
  <c r="J10" i="31" s="1"/>
  <c r="G7" i="31"/>
  <c r="H7" i="31"/>
  <c r="L8" i="31"/>
  <c r="K8" i="31"/>
  <c r="I37" i="24"/>
  <c r="H11" i="24"/>
  <c r="F11" i="33" l="1"/>
  <c r="E12" i="33"/>
  <c r="L10" i="33"/>
  <c r="K10" i="33"/>
  <c r="H10" i="33"/>
  <c r="G10" i="33"/>
  <c r="I12" i="33"/>
  <c r="J11" i="33"/>
  <c r="I11" i="31"/>
  <c r="J11" i="31" s="1"/>
  <c r="G9" i="31"/>
  <c r="H9" i="31"/>
  <c r="L9" i="31"/>
  <c r="K9" i="31"/>
  <c r="E11" i="31"/>
  <c r="F11" i="31" s="1"/>
  <c r="I38" i="24"/>
  <c r="J37" i="24"/>
  <c r="G11" i="24"/>
  <c r="K11" i="33" l="1"/>
  <c r="L11" i="33"/>
  <c r="H11" i="33"/>
  <c r="G11" i="33"/>
  <c r="I13" i="33"/>
  <c r="J12" i="33"/>
  <c r="F12" i="33"/>
  <c r="E13" i="33"/>
  <c r="G10" i="31"/>
  <c r="H10" i="31"/>
  <c r="E12" i="31"/>
  <c r="F12" i="31" s="1"/>
  <c r="I12" i="31"/>
  <c r="J12" i="31" s="1"/>
  <c r="L10" i="31"/>
  <c r="K10" i="31"/>
  <c r="I39" i="24"/>
  <c r="J38" i="24"/>
  <c r="E15" i="24"/>
  <c r="E14" i="24"/>
  <c r="E13" i="24"/>
  <c r="E12" i="24"/>
  <c r="E11" i="24"/>
  <c r="F12" i="24" s="1"/>
  <c r="M198" i="22"/>
  <c r="M197" i="22"/>
  <c r="M196" i="22"/>
  <c r="M195" i="22"/>
  <c r="M194" i="22"/>
  <c r="M193" i="22"/>
  <c r="M192" i="22"/>
  <c r="M191" i="22"/>
  <c r="Q198" i="22"/>
  <c r="Q197" i="22"/>
  <c r="Q196" i="22"/>
  <c r="Q195" i="22"/>
  <c r="Q194" i="22"/>
  <c r="Q193" i="22"/>
  <c r="Q192" i="22"/>
  <c r="Q191" i="22"/>
  <c r="E16" i="24"/>
  <c r="E19" i="24"/>
  <c r="E191" i="22"/>
  <c r="L198" i="22"/>
  <c r="N198" i="22" s="1"/>
  <c r="L197" i="22"/>
  <c r="N197" i="22" s="1"/>
  <c r="L196" i="22"/>
  <c r="N196" i="22" s="1"/>
  <c r="L195" i="22"/>
  <c r="N195" i="22" s="1"/>
  <c r="L194" i="22"/>
  <c r="N194" i="22" s="1"/>
  <c r="L193" i="22"/>
  <c r="N193" i="22" s="1"/>
  <c r="L192" i="22"/>
  <c r="N192" i="22" s="1"/>
  <c r="L191" i="22"/>
  <c r="N191" i="22" s="1"/>
  <c r="E198" i="22"/>
  <c r="E197" i="22"/>
  <c r="E196" i="22"/>
  <c r="E195" i="22"/>
  <c r="E194" i="22"/>
  <c r="E193" i="22"/>
  <c r="E192" i="22"/>
  <c r="J198" i="22"/>
  <c r="J197" i="22"/>
  <c r="J196" i="22"/>
  <c r="J195" i="22"/>
  <c r="J194" i="22"/>
  <c r="J193" i="22"/>
  <c r="J192" i="22"/>
  <c r="J191" i="22"/>
  <c r="F13" i="33" l="1"/>
  <c r="E14" i="33"/>
  <c r="I14" i="33"/>
  <c r="J13" i="33"/>
  <c r="H12" i="33"/>
  <c r="G12" i="33"/>
  <c r="K12" i="33"/>
  <c r="L12" i="33"/>
  <c r="E13" i="31"/>
  <c r="F13" i="31" s="1"/>
  <c r="L11" i="31"/>
  <c r="K11" i="31"/>
  <c r="G11" i="31"/>
  <c r="H11" i="31"/>
  <c r="I13" i="31"/>
  <c r="J13" i="31" s="1"/>
  <c r="I40" i="24"/>
  <c r="J39" i="24"/>
  <c r="H12" i="24"/>
  <c r="G12" i="24"/>
  <c r="F13" i="24"/>
  <c r="F19" i="24"/>
  <c r="F16" i="24"/>
  <c r="F14" i="24"/>
  <c r="F15" i="24"/>
  <c r="F17" i="24"/>
  <c r="F18" i="24"/>
  <c r="F11" i="24"/>
  <c r="Q199" i="22"/>
  <c r="M199" i="22"/>
  <c r="J199" i="22"/>
  <c r="E20" i="24"/>
  <c r="F20" i="24" s="1"/>
  <c r="F14" i="33" l="1"/>
  <c r="E15" i="33"/>
  <c r="H13" i="33"/>
  <c r="G13" i="33"/>
  <c r="L13" i="33"/>
  <c r="K13" i="33"/>
  <c r="I15" i="33"/>
  <c r="J14" i="33"/>
  <c r="L12" i="31"/>
  <c r="K12" i="31"/>
  <c r="I14" i="31"/>
  <c r="J14" i="31" s="1"/>
  <c r="H12" i="31"/>
  <c r="G12" i="31"/>
  <c r="E14" i="31"/>
  <c r="F14" i="31" s="1"/>
  <c r="I41" i="24"/>
  <c r="J40" i="24"/>
  <c r="H20" i="24"/>
  <c r="G20" i="24"/>
  <c r="H17" i="24"/>
  <c r="G17" i="24"/>
  <c r="H14" i="24"/>
  <c r="G14" i="24"/>
  <c r="H16" i="24"/>
  <c r="G16" i="24"/>
  <c r="H19" i="24"/>
  <c r="G19" i="24"/>
  <c r="H15" i="24"/>
  <c r="G15" i="24"/>
  <c r="H13" i="24"/>
  <c r="G13" i="24"/>
  <c r="H18" i="24"/>
  <c r="G18" i="24"/>
  <c r="E21" i="24"/>
  <c r="F21" i="24" s="1"/>
  <c r="I16" i="33" l="1"/>
  <c r="J15" i="33"/>
  <c r="H14" i="33"/>
  <c r="G14" i="33"/>
  <c r="K14" i="33"/>
  <c r="L14" i="33"/>
  <c r="F15" i="33"/>
  <c r="E16" i="33"/>
  <c r="G13" i="31"/>
  <c r="H13" i="31"/>
  <c r="I15" i="31"/>
  <c r="J15" i="31" s="1"/>
  <c r="L13" i="31"/>
  <c r="K13" i="31"/>
  <c r="E15" i="31"/>
  <c r="F15" i="31" s="1"/>
  <c r="I42" i="24"/>
  <c r="J41" i="24"/>
  <c r="H21" i="24"/>
  <c r="G21" i="24"/>
  <c r="E22" i="24"/>
  <c r="F22" i="24" s="1"/>
  <c r="I17" i="33" l="1"/>
  <c r="J16" i="33"/>
  <c r="F16" i="33"/>
  <c r="E17" i="33"/>
  <c r="H15" i="33"/>
  <c r="G15" i="33"/>
  <c r="L15" i="33"/>
  <c r="K15" i="33"/>
  <c r="I16" i="31"/>
  <c r="J16" i="31" s="1"/>
  <c r="G14" i="31"/>
  <c r="H14" i="31"/>
  <c r="E16" i="31"/>
  <c r="F16" i="31" s="1"/>
  <c r="L14" i="31"/>
  <c r="K14" i="31"/>
  <c r="I43" i="24"/>
  <c r="J42" i="24"/>
  <c r="H22" i="24"/>
  <c r="G22" i="24"/>
  <c r="E23" i="24"/>
  <c r="F23" i="24" s="1"/>
  <c r="I18" i="33" l="1"/>
  <c r="J17" i="33"/>
  <c r="F17" i="33"/>
  <c r="E18" i="33"/>
  <c r="H16" i="33"/>
  <c r="G16" i="33"/>
  <c r="K16" i="33"/>
  <c r="L16" i="33"/>
  <c r="I17" i="31"/>
  <c r="J17" i="31" s="1"/>
  <c r="L15" i="31"/>
  <c r="K15" i="31"/>
  <c r="G15" i="31"/>
  <c r="H15" i="31"/>
  <c r="E17" i="31"/>
  <c r="F17" i="31" s="1"/>
  <c r="I44" i="24"/>
  <c r="J43" i="24"/>
  <c r="H23" i="24"/>
  <c r="G23" i="24"/>
  <c r="E24" i="24"/>
  <c r="F24" i="24" s="1"/>
  <c r="I19" i="33" l="1"/>
  <c r="J18" i="33"/>
  <c r="F18" i="33"/>
  <c r="E19" i="33"/>
  <c r="H17" i="33"/>
  <c r="G17" i="33"/>
  <c r="L17" i="33"/>
  <c r="K17" i="33"/>
  <c r="I18" i="31"/>
  <c r="J18" i="31" s="1"/>
  <c r="L16" i="31"/>
  <c r="K16" i="31"/>
  <c r="E18" i="31"/>
  <c r="F18" i="31" s="1"/>
  <c r="G16" i="31"/>
  <c r="H16" i="31"/>
  <c r="I45" i="24"/>
  <c r="J45" i="24" s="1"/>
  <c r="J44" i="24"/>
  <c r="H24" i="24"/>
  <c r="G24" i="24"/>
  <c r="E25" i="24"/>
  <c r="F25" i="24" s="1"/>
  <c r="F19" i="33" l="1"/>
  <c r="E20" i="33"/>
  <c r="H18" i="33"/>
  <c r="G18" i="33"/>
  <c r="K18" i="33"/>
  <c r="L18" i="33"/>
  <c r="I20" i="33"/>
  <c r="J19" i="33"/>
  <c r="E19" i="31"/>
  <c r="F19" i="31" s="1"/>
  <c r="H17" i="31"/>
  <c r="G17" i="31"/>
  <c r="I19" i="31"/>
  <c r="J19" i="31" s="1"/>
  <c r="L17" i="31"/>
  <c r="K17" i="31"/>
  <c r="H25" i="24"/>
  <c r="G25" i="24"/>
  <c r="E26" i="24"/>
  <c r="F26" i="24" s="1"/>
  <c r="K19" i="33" l="1"/>
  <c r="L19" i="33"/>
  <c r="I21" i="33"/>
  <c r="J20" i="33"/>
  <c r="F20" i="33"/>
  <c r="E21" i="33"/>
  <c r="H19" i="33"/>
  <c r="G19" i="33"/>
  <c r="I20" i="31"/>
  <c r="J20" i="31" s="1"/>
  <c r="L18" i="31"/>
  <c r="K18" i="31"/>
  <c r="E20" i="31"/>
  <c r="F20" i="31" s="1"/>
  <c r="G18" i="31"/>
  <c r="H18" i="31"/>
  <c r="H26" i="24"/>
  <c r="G26" i="24"/>
  <c r="E27" i="24"/>
  <c r="F27" i="24" s="1"/>
  <c r="H20" i="33" l="1"/>
  <c r="G20" i="33"/>
  <c r="F21" i="33"/>
  <c r="E22" i="33"/>
  <c r="L20" i="33"/>
  <c r="K20" i="33"/>
  <c r="I22" i="33"/>
  <c r="J21" i="33"/>
  <c r="E21" i="31"/>
  <c r="F21" i="31" s="1"/>
  <c r="G19" i="31"/>
  <c r="H19" i="31"/>
  <c r="I21" i="31"/>
  <c r="J21" i="31" s="1"/>
  <c r="L19" i="31"/>
  <c r="K19" i="31"/>
  <c r="H27" i="24"/>
  <c r="G27" i="24"/>
  <c r="E28" i="24"/>
  <c r="F28" i="24" s="1"/>
  <c r="K21" i="33" l="1"/>
  <c r="L21" i="33"/>
  <c r="I23" i="33"/>
  <c r="J23" i="33" s="1"/>
  <c r="J22" i="33"/>
  <c r="F22" i="33"/>
  <c r="E23" i="33"/>
  <c r="F23" i="33" s="1"/>
  <c r="H21" i="33"/>
  <c r="G21" i="33"/>
  <c r="I22" i="31"/>
  <c r="J22" i="31" s="1"/>
  <c r="L20" i="31"/>
  <c r="K20" i="31"/>
  <c r="E22" i="31"/>
  <c r="F22" i="31" s="1"/>
  <c r="G20" i="31"/>
  <c r="H20" i="31"/>
  <c r="H28" i="24"/>
  <c r="G28" i="24"/>
  <c r="E29" i="24"/>
  <c r="F29" i="24" s="1"/>
  <c r="K22" i="33" l="1"/>
  <c r="L22" i="33"/>
  <c r="G23" i="33"/>
  <c r="H23" i="33"/>
  <c r="H22" i="33"/>
  <c r="G22" i="33"/>
  <c r="L23" i="33"/>
  <c r="K23" i="33"/>
  <c r="L21" i="31"/>
  <c r="K21" i="31"/>
  <c r="E23" i="31"/>
  <c r="F23" i="31" s="1"/>
  <c r="H21" i="31"/>
  <c r="G21" i="31"/>
  <c r="I23" i="31"/>
  <c r="J23" i="31" s="1"/>
  <c r="H29" i="24"/>
  <c r="G29" i="24"/>
  <c r="E30" i="24"/>
  <c r="F30" i="24" s="1"/>
  <c r="G22" i="31" l="1"/>
  <c r="H22" i="31"/>
  <c r="L22" i="31"/>
  <c r="K22" i="31"/>
  <c r="H30" i="24"/>
  <c r="G30" i="24"/>
  <c r="E31" i="24"/>
  <c r="F31" i="24" s="1"/>
  <c r="G23" i="31" l="1"/>
  <c r="H23" i="31"/>
  <c r="L23" i="31"/>
  <c r="K23" i="31"/>
  <c r="H31" i="24"/>
  <c r="G31" i="24"/>
  <c r="E32" i="24"/>
  <c r="F32" i="24" s="1"/>
  <c r="H32" i="24" l="1"/>
  <c r="G32" i="24"/>
  <c r="E33" i="24"/>
  <c r="F33" i="24" s="1"/>
  <c r="H33" i="24" l="1"/>
  <c r="G33" i="24"/>
  <c r="E34" i="24"/>
  <c r="F34" i="24" s="1"/>
  <c r="H34" i="24" l="1"/>
  <c r="G34" i="24"/>
  <c r="E35" i="24"/>
  <c r="F35" i="24" s="1"/>
  <c r="H35" i="24" l="1"/>
  <c r="G35" i="24"/>
  <c r="E36" i="24"/>
  <c r="F36" i="24" s="1"/>
  <c r="E37" i="24" l="1"/>
  <c r="F37" i="24" s="1"/>
  <c r="E38" i="24" l="1"/>
  <c r="F38" i="24" s="1"/>
  <c r="E39" i="24" l="1"/>
  <c r="F39" i="24" s="1"/>
  <c r="E40" i="24" l="1"/>
  <c r="F40" i="24" s="1"/>
  <c r="E41" i="24" l="1"/>
  <c r="F41" i="24" s="1"/>
  <c r="E42" i="24" l="1"/>
  <c r="F42" i="24" s="1"/>
  <c r="E43" i="24" l="1"/>
  <c r="F43" i="24" s="1"/>
  <c r="E44" i="24" l="1"/>
  <c r="F44" i="24" s="1"/>
  <c r="E45" i="24" l="1"/>
  <c r="F45" i="24" s="1"/>
</calcChain>
</file>

<file path=xl/sharedStrings.xml><?xml version="1.0" encoding="utf-8"?>
<sst xmlns="http://purl.oclc.org/ooxml/spreadsheetml/main" count="971" uniqueCount="542">
  <si>
    <t>Workbook Contents</t>
  </si>
  <si>
    <t>Description</t>
  </si>
  <si>
    <t># Of Series</t>
  </si>
  <si>
    <t>Frequency</t>
  </si>
  <si>
    <t>Latest Data for</t>
  </si>
  <si>
    <t>Back to Contents</t>
  </si>
  <si>
    <t>Data 1</t>
  </si>
  <si>
    <t>Worksheet Name</t>
  </si>
  <si>
    <t>Click worksheet name or tab at bottom for data</t>
  </si>
  <si>
    <t>U.S. Gulf Coast Ultra-Low Sulfur No 2 Diesel Spot Price (Dollars per Gallon)</t>
  </si>
  <si>
    <t>Monthly</t>
  </si>
  <si>
    <t>8/2022</t>
  </si>
  <si>
    <t>Release Date:</t>
  </si>
  <si>
    <t>9/14/2022</t>
  </si>
  <si>
    <t>Next Release Date:</t>
  </si>
  <si>
    <t>9/21/2022</t>
  </si>
  <si>
    <t>Excel File Name:</t>
  </si>
  <si>
    <t>eer_epd2dxl0_pf4_rgc_dpgm.xls</t>
  </si>
  <si>
    <t>Available from Web Page:</t>
  </si>
  <si>
    <t>https://www.eia.gov/dnav/pet/hist/LeafHandler.ashx?n=PET&amp;s=EER_EPD2DXL0_PF4_RGC_DPG&amp;f=M</t>
  </si>
  <si>
    <t>Source:</t>
  </si>
  <si>
    <t xml:space="preserve">  U.S. Energy Information Administration</t>
  </si>
  <si>
    <t>For Help, Contact:</t>
  </si>
  <si>
    <t>infoctr@eia.doe.gov</t>
  </si>
  <si>
    <t>(202) 586-8800</t>
  </si>
  <si>
    <t>9/14/2022 9:56:49 AM</t>
  </si>
  <si>
    <t>Data 1: U.S. Gulf Coast Ultra-Low Sulfur No 2 Diesel Spot Price (Dollars per Gallon)</t>
  </si>
  <si>
    <t>Sourcekey</t>
  </si>
  <si>
    <t>EER_EPD2DXL0_PF4_RGC_DPG</t>
  </si>
  <si>
    <t>Date</t>
  </si>
  <si>
    <t>FOB</t>
  </si>
  <si>
    <t>EX PLANTA</t>
  </si>
  <si>
    <t>WTI</t>
  </si>
  <si>
    <t>USGC</t>
  </si>
  <si>
    <t>USD/m3</t>
  </si>
  <si>
    <t>https://www.eia.gov/dnav/pet/hist/LeafHandler.ashx?n=PET&amp;s=RWTC&amp;f=M</t>
  </si>
  <si>
    <t>USD/Gallon</t>
  </si>
  <si>
    <t>pu</t>
  </si>
  <si>
    <t>Crudo WTI</t>
  </si>
  <si>
    <t>USD/bbl</t>
  </si>
  <si>
    <t>Data 1: Cushing, OK WTI Spot Price FOB (Dollars per Barrel)</t>
  </si>
  <si>
    <t>RWTC</t>
  </si>
  <si>
    <t>Cushing, OK WTI Spot Price FOB (Dollars per Barrel)</t>
  </si>
  <si>
    <t>URSEA</t>
  </si>
  <si>
    <t>EIA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</si>
  <si>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</si>
  <si>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</si>
  <si>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</si>
  <si>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</si>
  <si>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</si>
  <si>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</si>
  <si>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</si>
  <si>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</si>
  <si>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</si>
  <si>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</si>
  <si>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USD/m3(GO) / USD/m3(WTI)</t>
  </si>
  <si>
    <t xml:space="preserve">(USD/bbl) / (USGC/Gallon) </t>
  </si>
  <si>
    <t>FOB/WTI</t>
  </si>
  <si>
    <t>Año</t>
  </si>
  <si>
    <t>EXPL</t>
  </si>
  <si>
    <t>EXPL/FOB</t>
  </si>
  <si>
    <t>https://www.gub.uy/unidad-reguladora-servicios-energia-agua/tematica/paridad-precios-importacion-ppi</t>
  </si>
  <si>
    <t>Factor de traslado anual de saltos</t>
  </si>
  <si>
    <t>R =&gt; Reference 2022 (EIA)</t>
  </si>
  <si>
    <t>fuente ipetroleo Mlow</t>
  </si>
  <si>
    <t>fuente ipetroleo MRef</t>
  </si>
  <si>
    <t>cvCC @ 100% ajuste MRef</t>
  </si>
  <si>
    <t>cvTG @ 100% ajuste MRef</t>
  </si>
  <si>
    <t>cvTG @ 100% ajuste Mlow</t>
  </si>
  <si>
    <t>cvCC @ 100% ajuste Mlow</t>
  </si>
  <si>
    <t>Low Oil Price (EIA)</t>
  </si>
  <si>
    <t>High Oil Price (EIA)</t>
  </si>
  <si>
    <t>MRef =&gt; Reference Model</t>
  </si>
  <si>
    <t>MLow =&gt; Low Model</t>
  </si>
  <si>
    <t>Table 1.  Total Energy Supply, Disposition, and Price Summary</t>
  </si>
  <si>
    <t>https://www.eia.gov/outlooks/aeo/data/browser/#/?id=1-AEO2023&amp;region=0-0&amp;cases=ref2023~highprice~lowprice&amp;start=2021&amp;end=2050&amp;f=A&amp;linechart=~~~ref2023-d020623a.42-1-AEO2023~highprice-d020623a.42-1-AEO2023~lowprice-d020623a.42-1-AEO2023&amp;ctype=linechart&amp;sourcekey=0</t>
  </si>
  <si>
    <t>Mon Oct 02 2023 20:03:00 GMT-0300 (hora estÃ¡ndar de Uruguay)</t>
  </si>
  <si>
    <t>Source: U.S. Energy Information Administration</t>
  </si>
  <si>
    <t>full name</t>
  </si>
  <si>
    <t>api key</t>
  </si>
  <si>
    <t>units</t>
  </si>
  <si>
    <t>Growth (2022-2050)</t>
  </si>
  <si>
    <t>Production</t>
  </si>
  <si>
    <t>Crude Oil and Lease Condensate</t>
  </si>
  <si>
    <t>Total Energy: Production: Crude Oil and Lease Condensate</t>
  </si>
  <si>
    <t>quads</t>
  </si>
  <si>
    <t>Reference case</t>
  </si>
  <si>
    <t>Total Energy: Production: Crude Oil and Lease Condensate: Reference case</t>
  </si>
  <si>
    <t>AEO.2023.REF2023.SUP_PRD_TEN_NA_CLC_NA_USA_QBTU.A</t>
  </si>
  <si>
    <t>High Oil Price</t>
  </si>
  <si>
    <t>Total Energy: Production: Crude Oil and Lease Condensate: High Oil Price</t>
  </si>
  <si>
    <t>AEO.2023.HIGHPRICE.SUP_PRD_TEN_NA_CLC_NA_USA_QBTU.A</t>
  </si>
  <si>
    <t>Low Oil Price</t>
  </si>
  <si>
    <t>Total Energy: Production: Crude Oil and Lease Condensate: Low Oil Price</t>
  </si>
  <si>
    <t>AEO.2023.LOWPRICE.SUP_PRD_TEN_NA_CLC_NA_USA_QBTU.A</t>
  </si>
  <si>
    <t>Natural Gas Plant Liquids</t>
  </si>
  <si>
    <t>Total Energy: Production: Natural Gas Plant Liquids</t>
  </si>
  <si>
    <t>Total Energy: Production: Natural Gas Plant Liquids: Reference case</t>
  </si>
  <si>
    <t>AEO.2023.REF2023.SUP_PRD_TEN_NA_NGP_NA_USA_QBTU.A</t>
  </si>
  <si>
    <t>Total Energy: Production: Natural Gas Plant Liquids: High Oil Price</t>
  </si>
  <si>
    <t>AEO.2023.HIGHPRICE.SUP_PRD_TEN_NA_NGP_NA_USA_QBTU.A</t>
  </si>
  <si>
    <t>Total Energy: Production: Natural Gas Plant Liquids: Low Oil Price</t>
  </si>
  <si>
    <t>AEO.2023.LOWPRICE.SUP_PRD_TEN_NA_NGP_NA_USA_QBTU.A</t>
  </si>
  <si>
    <t>Dry Natural Gas</t>
  </si>
  <si>
    <t>Total Energy: Production: Dry Natural Gas</t>
  </si>
  <si>
    <t>Total Energy: Production: Dry Natural Gas: Reference case</t>
  </si>
  <si>
    <t>AEO.2023.REF2023.SUP_PRD_TEN_NA_DNG_NA_USA_QBTU.A</t>
  </si>
  <si>
    <t>Total Energy: Production: Dry Natural Gas: High Oil Price</t>
  </si>
  <si>
    <t>AEO.2023.HIGHPRICE.SUP_PRD_TEN_NA_DNG_NA_USA_QBTU.A</t>
  </si>
  <si>
    <t>Total Energy: Production: Dry Natural Gas: Low Oil Price</t>
  </si>
  <si>
    <t>AEO.2023.LOWPRICE.SUP_PRD_TEN_NA_DNG_NA_USA_QBTU.A</t>
  </si>
  <si>
    <t>Coal</t>
  </si>
  <si>
    <t>Total Energy: Production: Coal</t>
  </si>
  <si>
    <t>Total Energy: Production: Coal: Reference case</t>
  </si>
  <si>
    <t>AEO.2023.REF2023.SUP_PRD_TEN_NA_CL_NA_USA_QBTU.A</t>
  </si>
  <si>
    <t>Total Energy: Production: Coal: High Oil Price</t>
  </si>
  <si>
    <t>AEO.2023.HIGHPRICE.SUP_PRD_TEN_NA_CL_NA_USA_QBTU.A</t>
  </si>
  <si>
    <t>Total Energy: Production: Coal: Low Oil Price</t>
  </si>
  <si>
    <t>AEO.2023.LOWPRICE.SUP_PRD_TEN_NA_CL_NA_USA_QBTU.A</t>
  </si>
  <si>
    <t>Nuclear / Uranium</t>
  </si>
  <si>
    <t>Total Energy: Production: Nuclear</t>
  </si>
  <si>
    <t>Total Energy: Production: Nuclear: Reference case</t>
  </si>
  <si>
    <t>AEO.2023.REF2023.SUP_PRD_TEN_NA_NUC_NA_USA_QBTU.A</t>
  </si>
  <si>
    <t>Total Energy: Production: Nuclear: High Oil Price</t>
  </si>
  <si>
    <t>AEO.2023.HIGHPRICE.SUP_PRD_TEN_NA_NUC_NA_USA_QBTU.A</t>
  </si>
  <si>
    <t>Total Energy: Production: Nuclear: Low Oil Price</t>
  </si>
  <si>
    <t>AEO.2023.LOWPRICE.SUP_PRD_TEN_NA_NUC_NA_USA_QBTU.A</t>
  </si>
  <si>
    <t>Conventional Hydroelectric Power</t>
  </si>
  <si>
    <t>Total Energy: Production: Hydropower</t>
  </si>
  <si>
    <t>Total Energy: Production: Hydropower: Reference case</t>
  </si>
  <si>
    <t>AEO.2023.REF2023.SUP_PRD_TEN_NA_HYD_CNV_USA_QBTU.A</t>
  </si>
  <si>
    <t>Total Energy: Production: Hydropower: High Oil Price</t>
  </si>
  <si>
    <t>AEO.2023.HIGHPRICE.SUP_PRD_TEN_NA_HYD_CNV_USA_QBTU.A</t>
  </si>
  <si>
    <t>Total Energy: Production: Hydropower: Low Oil Price</t>
  </si>
  <si>
    <t>AEO.2023.LOWPRICE.SUP_PRD_TEN_NA_HYD_CNV_USA_QBTU.A</t>
  </si>
  <si>
    <t>Biomass</t>
  </si>
  <si>
    <t>Total Energy: Production: Biomass</t>
  </si>
  <si>
    <t>Total Energy: Production: Biomass: Reference case</t>
  </si>
  <si>
    <t>AEO.2023.REF2023.SUP_PRD_TEN_NA_BMS_NA_USA_QBTU.A</t>
  </si>
  <si>
    <t>Total Energy: Production: Biomass: High Oil Price</t>
  </si>
  <si>
    <t>AEO.2023.HIGHPRICE.SUP_PRD_TEN_NA_BMS_NA_USA_QBTU.A</t>
  </si>
  <si>
    <t>Total Energy: Production: Biomass: Low Oil Price</t>
  </si>
  <si>
    <t>AEO.2023.LOWPRICE.SUP_PRD_TEN_NA_BMS_NA_USA_QBTU.A</t>
  </si>
  <si>
    <t>Other Renewable Energy</t>
  </si>
  <si>
    <t>Total Energy: Production: Other Renewable Energy</t>
  </si>
  <si>
    <t>Total Energy: Production: Other Renewable Energy: Reference case</t>
  </si>
  <si>
    <t>AEO.2023.REF2023.SUP_PRD_TEN_NA_PRE_NA_USA_QBTU.A</t>
  </si>
  <si>
    <t>Total Energy: Production: Other Renewable Energy: High Oil Price</t>
  </si>
  <si>
    <t>AEO.2023.HIGHPRICE.SUP_PRD_TEN_NA_PRE_NA_USA_QBTU.A</t>
  </si>
  <si>
    <t>Total Energy: Production: Other Renewable Energy: Low Oil Price</t>
  </si>
  <si>
    <t>AEO.2023.LOWPRICE.SUP_PRD_TEN_NA_PRE_NA_USA_QBTU.A</t>
  </si>
  <si>
    <t>Other</t>
  </si>
  <si>
    <t>Total Energy: Production: Other</t>
  </si>
  <si>
    <t>Total Energy: Production: Other: Reference case</t>
  </si>
  <si>
    <t>AEO.2023.REF2023.SUP_PRD_TEN_NA_OTH_NA_USA_QBTU.A</t>
  </si>
  <si>
    <t>Total Energy: Production: Other: High Oil Price</t>
  </si>
  <si>
    <t>AEO.2023.HIGHPRICE.SUP_PRD_TEN_NA_OTH_NA_USA_QBTU.A</t>
  </si>
  <si>
    <t>Total Energy: Production: Other: Low Oil Price</t>
  </si>
  <si>
    <t>AEO.2023.LOWPRICE.SUP_PRD_TEN_NA_OTH_NA_USA_QBTU.A</t>
  </si>
  <si>
    <t>Total</t>
  </si>
  <si>
    <t>Total Energy: Production: Total</t>
  </si>
  <si>
    <t>Total Energy: Production: Total: Reference case</t>
  </si>
  <si>
    <t>AEO.2023.REF2023.SUP_PRD_TEN_NA_TOT_NA_USA_QBTU.A</t>
  </si>
  <si>
    <t>Total Energy: Production: Total: High Oil Price</t>
  </si>
  <si>
    <t>AEO.2023.HIGHPRICE.SUP_PRD_TEN_NA_TOT_NA_USA_QBTU.A</t>
  </si>
  <si>
    <t>Total Energy: Production: Total: Low Oil Price</t>
  </si>
  <si>
    <t>AEO.2023.LOWPRICE.SUP_PRD_TEN_NA_TOT_NA_USA_QBTU.A</t>
  </si>
  <si>
    <t>Imports</t>
  </si>
  <si>
    <t>Crude Oil</t>
  </si>
  <si>
    <t>Total Energy: Imports: Crude Oil</t>
  </si>
  <si>
    <t>Total Energy: Imports: Crude Oil: Reference case</t>
  </si>
  <si>
    <t>AEO.2023.REF2023.TRAD_IMP_TEN_NA_CR_NA_USA_QBTU.A</t>
  </si>
  <si>
    <t>Total Energy: Imports: Crude Oil: High Oil Price</t>
  </si>
  <si>
    <t>AEO.2023.HIGHPRICE.TRAD_IMP_TEN_NA_CR_NA_USA_QBTU.A</t>
  </si>
  <si>
    <t>Total Energy: Imports: Crude Oil: Low Oil Price</t>
  </si>
  <si>
    <t>AEO.2023.LOWPRICE.TRAD_IMP_TEN_NA_CR_NA_USA_QBTU.A</t>
  </si>
  <si>
    <t>Petroleum and Other Liquids</t>
  </si>
  <si>
    <t>Total Energy: Imports: Liquid Fuels</t>
  </si>
  <si>
    <t>Total Energy: Imports: Liquid Fuels: Reference case</t>
  </si>
  <si>
    <t>AEO.2023.REF2023.TRAD_IMP_TEN_NA_LFL_NA_USA_QBTU.A</t>
  </si>
  <si>
    <t>Total Energy: Imports: Liquid Fuels: High Oil Price</t>
  </si>
  <si>
    <t>AEO.2023.HIGHPRICE.TRAD_IMP_TEN_NA_LFL_NA_USA_QBTU.A</t>
  </si>
  <si>
    <t>Total Energy: Imports: Liquid Fuels: Low Oil Price</t>
  </si>
  <si>
    <t>AEO.2023.LOWPRICE.TRAD_IMP_TEN_NA_LFL_NA_USA_QBTU.A</t>
  </si>
  <si>
    <t>Natural Gas</t>
  </si>
  <si>
    <t>Total Energy: Imports: Natural Gas</t>
  </si>
  <si>
    <t>Total Energy: Imports: Natural Gas: Reference case</t>
  </si>
  <si>
    <t>AEO.2023.REF2023.TRAD_IMP_TEN_NA_NG_NA_USA_QBTU.A</t>
  </si>
  <si>
    <t>Total Energy: Imports: Natural Gas: High Oil Price</t>
  </si>
  <si>
    <t>AEO.2023.HIGHPRICE.TRAD_IMP_TEN_NA_NG_NA_USA_QBTU.A</t>
  </si>
  <si>
    <t>Total Energy: Imports: Natural Gas: Low Oil Price</t>
  </si>
  <si>
    <t>AEO.2023.LOWPRICE.TRAD_IMP_TEN_NA_NG_NA_USA_QBTU.A</t>
  </si>
  <si>
    <t>Total Energy: Imports: Other</t>
  </si>
  <si>
    <t>Total Energy: Imports: Other: Reference case</t>
  </si>
  <si>
    <t>AEO.2023.REF2023.TRAD_IMP_TEN_NA_OTH_NA_USA_QBTU.A</t>
  </si>
  <si>
    <t>Total Energy: Imports: Other: High Oil Price</t>
  </si>
  <si>
    <t>AEO.2023.HIGHPRICE.TRAD_IMP_TEN_NA_OTH_NA_USA_QBTU.A</t>
  </si>
  <si>
    <t>Total Energy: Imports: Other: Low Oil Price</t>
  </si>
  <si>
    <t>AEO.2023.LOWPRICE.TRAD_IMP_TEN_NA_OTH_NA_USA_QBTU.A</t>
  </si>
  <si>
    <t>Total Energy: Imports: Total</t>
  </si>
  <si>
    <t>Total Energy: Imports: Total: Reference case</t>
  </si>
  <si>
    <t>AEO.2023.REF2023.TRAD_IMP_TEN_NA_TOT_NA_USA_QBTU.A</t>
  </si>
  <si>
    <t>Total Energy: Imports: Total: High Oil Price</t>
  </si>
  <si>
    <t>AEO.2023.HIGHPRICE.TRAD_IMP_TEN_NA_TOT_NA_USA_QBTU.A</t>
  </si>
  <si>
    <t>Total Energy: Imports: Total: Low Oil Price</t>
  </si>
  <si>
    <t>AEO.2023.LOWPRICE.TRAD_IMP_TEN_NA_TOT_NA_USA_QBTU.A</t>
  </si>
  <si>
    <t>Exports</t>
  </si>
  <si>
    <t>Total Energy: Exports: Petroleum</t>
  </si>
  <si>
    <t>Total Energy: Exports: Petroleum: Reference case</t>
  </si>
  <si>
    <t>AEO.2023.REF2023.TRAD_EXP_TEN_NA_PET_NA_USA_QBTU.A</t>
  </si>
  <si>
    <t>Total Energy: Exports: Petroleum: High Oil Price</t>
  </si>
  <si>
    <t>AEO.2023.HIGHPRICE.TRAD_EXP_TEN_NA_PET_NA_USA_QBTU.A</t>
  </si>
  <si>
    <t>Total Energy: Exports: Petroleum: Low Oil Price</t>
  </si>
  <si>
    <t>AEO.2023.LOWPRICE.TRAD_EXP_TEN_NA_PET_NA_USA_QBTU.A</t>
  </si>
  <si>
    <t>Total Energy: Exports: Natural Gas</t>
  </si>
  <si>
    <t>Total Energy: Exports: Natural Gas: Reference case</t>
  </si>
  <si>
    <t>AEO.2023.REF2023.TRAD_EXP_TEN_NA_NG_NA_USA_QBTU.A</t>
  </si>
  <si>
    <t>Total Energy: Exports: Natural Gas: High Oil Price</t>
  </si>
  <si>
    <t>AEO.2023.HIGHPRICE.TRAD_EXP_TEN_NA_NG_NA_USA_QBTU.A</t>
  </si>
  <si>
    <t>Total Energy: Exports: Natural Gas: Low Oil Price</t>
  </si>
  <si>
    <t>AEO.2023.LOWPRICE.TRAD_EXP_TEN_NA_NG_NA_USA_QBTU.A</t>
  </si>
  <si>
    <t>Total Energy: Exports: Coal</t>
  </si>
  <si>
    <t>Total Energy: Exports: Coal: Reference case</t>
  </si>
  <si>
    <t>AEO.2023.REF2023.TRAD_EXP_TEN_NA_CL_NA_USA_QBTU.A</t>
  </si>
  <si>
    <t>Total Energy: Exports: Coal: High Oil Price</t>
  </si>
  <si>
    <t>AEO.2023.HIGHPRICE.TRAD_EXP_TEN_NA_CL_NA_USA_QBTU.A</t>
  </si>
  <si>
    <t>Total Energy: Exports: Coal: Low Oil Price</t>
  </si>
  <si>
    <t>AEO.2023.LOWPRICE.TRAD_EXP_TEN_NA_CL_NA_USA_QBTU.A</t>
  </si>
  <si>
    <t>Total Energy: Exports: Total</t>
  </si>
  <si>
    <t>Total Energy: Exports: Total: Reference case</t>
  </si>
  <si>
    <t>AEO.2023.REF2023.TRAD_EXP_TEN_NA_TOT_NA_USA_QBTU.A</t>
  </si>
  <si>
    <t>Total Energy: Exports: Total: High Oil Price</t>
  </si>
  <si>
    <t>AEO.2023.HIGHPRICE.TRAD_EXP_TEN_NA_TOT_NA_USA_QBTU.A</t>
  </si>
  <si>
    <t>Total Energy: Exports: Total: Low Oil Price</t>
  </si>
  <si>
    <t>AEO.2023.LOWPRICE.TRAD_EXP_TEN_NA_TOT_NA_USA_QBTU.A</t>
  </si>
  <si>
    <t>Discrepancy</t>
  </si>
  <si>
    <t>Total Energy: Discrepancy</t>
  </si>
  <si>
    <t>Total Energy: Discrepancy: Reference case</t>
  </si>
  <si>
    <t>AEO.2023.REF2023.UNC_NA_TEN_NA_DESCR_NA_USA_QBTU.A</t>
  </si>
  <si>
    <t>- -</t>
  </si>
  <si>
    <t>Total Energy: Discrepancy: High Oil Price</t>
  </si>
  <si>
    <t>AEO.2023.HIGHPRICE.UNC_NA_TEN_NA_DESCR_NA_USA_QBTU.A</t>
  </si>
  <si>
    <t>Total Energy: Discrepancy: Low Oil Price</t>
  </si>
  <si>
    <t>AEO.2023.LOWPRICE.UNC_NA_TEN_NA_DESCR_NA_USA_QBTU.A</t>
  </si>
  <si>
    <t>Consumption</t>
  </si>
  <si>
    <t>Total Energy: Use: Liquid Fuels</t>
  </si>
  <si>
    <t>Total Energy: Use: Liquid Fuels: Reference case</t>
  </si>
  <si>
    <t>AEO.2023.REF2023.CNSM_USE_TEN_NA_LFL_NA_USA_QBTU.A</t>
  </si>
  <si>
    <t>Total Energy: Use: Liquid Fuels: High Oil Price</t>
  </si>
  <si>
    <t>AEO.2023.HIGHPRICE.CNSM_USE_TEN_NA_LFL_NA_USA_QBTU.A</t>
  </si>
  <si>
    <t>Total Energy: Use: Liquid Fuels: Low Oil Price</t>
  </si>
  <si>
    <t>AEO.2023.LOWPRICE.CNSM_USE_TEN_NA_LFL_NA_USA_QBTU.A</t>
  </si>
  <si>
    <t>Total Energy: Use: Natural Gas</t>
  </si>
  <si>
    <t>Total Energy: Use: Natural Gas: Reference case</t>
  </si>
  <si>
    <t>AEO.2023.REF2023.CNSM_USE_TEN_NA_NG_NA_USA_QBTU.A</t>
  </si>
  <si>
    <t>Total Energy: Use: Natural Gas: High Oil Price</t>
  </si>
  <si>
    <t>AEO.2023.HIGHPRICE.CNSM_USE_TEN_NA_NG_NA_USA_QBTU.A</t>
  </si>
  <si>
    <t>Total Energy: Use: Natural Gas: Low Oil Price</t>
  </si>
  <si>
    <t>AEO.2023.LOWPRICE.CNSM_USE_TEN_NA_NG_NA_USA_QBTU.A</t>
  </si>
  <si>
    <t>Total Energy: Use: Coal</t>
  </si>
  <si>
    <t>Total Energy: Use: Coal: Reference case</t>
  </si>
  <si>
    <t>AEO.2023.REF2023.CNSM_USE_TEN_NA_CL_NA_USA_QBTU.A</t>
  </si>
  <si>
    <t>Total Energy: Use: Coal: High Oil Price</t>
  </si>
  <si>
    <t>AEO.2023.HIGHPRICE.CNSM_USE_TEN_NA_CL_NA_USA_QBTU.A</t>
  </si>
  <si>
    <t>Total Energy: Use: Coal: Low Oil Price</t>
  </si>
  <si>
    <t>AEO.2023.LOWPRICE.CNSM_USE_TEN_NA_CL_NA_USA_QBTU.A</t>
  </si>
  <si>
    <t>Total Energy: Use: Nuclear</t>
  </si>
  <si>
    <t>Total Energy: Use: Nuclear: Reference case</t>
  </si>
  <si>
    <t>AEO.2023.REF2023.CNSM_USE_TEN_NA_NUC_NA_USA_QBTU.A</t>
  </si>
  <si>
    <t>Total Energy: Use: Nuclear: High Oil Price</t>
  </si>
  <si>
    <t>AEO.2023.HIGHPRICE.CNSM_USE_TEN_NA_NUC_NA_USA_QBTU.A</t>
  </si>
  <si>
    <t>Total Energy: Use: Nuclear: Low Oil Price</t>
  </si>
  <si>
    <t>AEO.2023.LOWPRICE.CNSM_USE_TEN_NA_NUC_NA_USA_QBTU.A</t>
  </si>
  <si>
    <t>Total Energy: Use: Hydropower</t>
  </si>
  <si>
    <t>Total Energy: Use: Hydropower: Reference case</t>
  </si>
  <si>
    <t>AEO.2023.REF2023.CNSM_USE_TEN_NA_HYD_CNV_USA_QBTU.A</t>
  </si>
  <si>
    <t>Total Energy: Use: Hydropower: High Oil Price</t>
  </si>
  <si>
    <t>AEO.2023.HIGHPRICE.CNSM_USE_TEN_NA_HYD_CNV_USA_QBTU.A</t>
  </si>
  <si>
    <t>Total Energy: Use: Hydropower: Low Oil Price</t>
  </si>
  <si>
    <t>AEO.2023.LOWPRICE.CNSM_USE_TEN_NA_HYD_CNV_USA_QBTU.A</t>
  </si>
  <si>
    <t>Total Energy: Use: Biomass</t>
  </si>
  <si>
    <t>Total Energy: Use: Biomass: Reference case</t>
  </si>
  <si>
    <t>AEO.2023.REF2023.CNSM_USE_TEN_NA_BMS_NA_USA_QBTU.A</t>
  </si>
  <si>
    <t>Total Energy: Use: Biomass: High Oil Price</t>
  </si>
  <si>
    <t>AEO.2023.HIGHPRICE.CNSM_USE_TEN_NA_BMS_NA_USA_QBTU.A</t>
  </si>
  <si>
    <t>Total Energy: Use: Biomass: Low Oil Price</t>
  </si>
  <si>
    <t>AEO.2023.LOWPRICE.CNSM_USE_TEN_NA_BMS_NA_USA_QBTU.A</t>
  </si>
  <si>
    <t>Total Energy: Use: Other Renewable Energy</t>
  </si>
  <si>
    <t>Total Energy: Use: Other Renewable Energy: Reference case</t>
  </si>
  <si>
    <t>AEO.2023.REF2023.CNSM_USE_TEN_NA_PRE_NA_USA_QBTU.A</t>
  </si>
  <si>
    <t>Total Energy: Use: Other Renewable Energy: High Oil Price</t>
  </si>
  <si>
    <t>AEO.2023.HIGHPRICE.CNSM_USE_TEN_NA_PRE_NA_USA_QBTU.A</t>
  </si>
  <si>
    <t>Total Energy: Use: Other Renewable Energy: Low Oil Price</t>
  </si>
  <si>
    <t>AEO.2023.LOWPRICE.CNSM_USE_TEN_NA_PRE_NA_USA_QBTU.A</t>
  </si>
  <si>
    <t>Total Energy: Use: Other</t>
  </si>
  <si>
    <t>Total Energy: Use: Other: Reference case</t>
  </si>
  <si>
    <t>AEO.2023.REF2023.CNSM_USE_TEN_NA_OTH_NA_USA_QBTU.A</t>
  </si>
  <si>
    <t>Total Energy: Use: Other: High Oil Price</t>
  </si>
  <si>
    <t>AEO.2023.HIGHPRICE.CNSM_USE_TEN_NA_OTH_NA_USA_QBTU.A</t>
  </si>
  <si>
    <t>Total Energy: Use: Other: Low Oil Price</t>
  </si>
  <si>
    <t>AEO.2023.LOWPRICE.CNSM_USE_TEN_NA_OTH_NA_USA_QBTU.A</t>
  </si>
  <si>
    <t>Total Energy: Use: Total</t>
  </si>
  <si>
    <t>Total Energy: Use: Total: Reference case</t>
  </si>
  <si>
    <t>AEO.2023.REF2023.CNSM_USE_TEN_NA_TOT_NA_USA_QBTU.A</t>
  </si>
  <si>
    <t>Total Energy: Use: Total: High Oil Price</t>
  </si>
  <si>
    <t>AEO.2023.HIGHPRICE.CNSM_USE_TEN_NA_TOT_NA_USA_QBTU.A</t>
  </si>
  <si>
    <t>Total Energy: Use: Total: Low Oil Price</t>
  </si>
  <si>
    <t>AEO.2023.LOWPRICE.CNSM_USE_TEN_NA_TOT_NA_USA_QBTU.A</t>
  </si>
  <si>
    <t>Prices (2022 dollars per unit)</t>
  </si>
  <si>
    <t>Brent Spot Price (dollars per barrel)</t>
  </si>
  <si>
    <t>Total Energy: Real Prices: Brent</t>
  </si>
  <si>
    <t>2022 $/b</t>
  </si>
  <si>
    <t>Total Energy: Real Prices: Brent: Reference case</t>
  </si>
  <si>
    <t>AEO.2023.REF2023.PRCE_RLP_TEN_NA_BRN_NA_USA_Y13DLRPBBL.A</t>
  </si>
  <si>
    <t>Total Energy: Real Prices: Brent: High Oil Price</t>
  </si>
  <si>
    <t>AEO.2023.HIGHPRICE.PRCE_RLP_TEN_NA_BRN_NA_USA_Y13DLRPBBL.A</t>
  </si>
  <si>
    <t>Total Energy: Real Prices: Brent: Low Oil Price</t>
  </si>
  <si>
    <t>AEO.2023.LOWPRICE.PRCE_RLP_TEN_NA_BRN_NA_USA_Y13DLRPBBL.A</t>
  </si>
  <si>
    <t>West Texas Intermediate Spot Price (dollars p</t>
  </si>
  <si>
    <t>Total Energy: Real Prices: West Texas Intermediate</t>
  </si>
  <si>
    <t>Total Energy: Real Prices: West Texas Intermediate: Reference case</t>
  </si>
  <si>
    <t>AEO.2023.REF2023.PRCE_RLP_TEN_NA_WTI_NA_USA_Y13DLRPBBL.A</t>
  </si>
  <si>
    <t>Total Energy: Real Prices: West Texas Intermediate: High Oil Price</t>
  </si>
  <si>
    <t>AEO.2023.HIGHPRICE.PRCE_RLP_TEN_NA_WTI_NA_USA_Y13DLRPBBL.A</t>
  </si>
  <si>
    <t>Total Energy: Real Prices: West Texas Intermediate: Low Oil Price</t>
  </si>
  <si>
    <t>AEO.2023.LOWPRICE.PRCE_RLP_TEN_NA_WTI_NA_USA_Y13DLRPBBL.A</t>
  </si>
  <si>
    <t>Natural Gas at Henry Hub (dollars per mmBtu)</t>
  </si>
  <si>
    <t>Total Energy: Real Prices: Gas Price at Henry Hub</t>
  </si>
  <si>
    <t>2022 $/MMBtu</t>
  </si>
  <si>
    <t>Total Energy: Real Prices: Gas Price at Henry Hub: Reference case</t>
  </si>
  <si>
    <t>AEO.2023.REF2023.PRCE_RLP_TEN_NA_HHP_NA_USA_Y13DLRPMMBTU.A</t>
  </si>
  <si>
    <t>Total Energy: Real Prices: Gas Price at Henry Hub: High Oil Price</t>
  </si>
  <si>
    <t>AEO.2023.HIGHPRICE.PRCE_RLP_TEN_NA_HHP_NA_USA_Y13DLRPMMBTU.A</t>
  </si>
  <si>
    <t>Total Energy: Real Prices: Gas Price at Henry Hub: Low Oil Price</t>
  </si>
  <si>
    <t>AEO.2023.LOWPRICE.PRCE_RLP_TEN_NA_HHP_NA_USA_Y13DLRPMMBTU.A</t>
  </si>
  <si>
    <t xml:space="preserve"> Minemouth (dollars per ton)</t>
  </si>
  <si>
    <t>Total Energy: Real Prices: Coal at Minemouth</t>
  </si>
  <si>
    <t>2022 $/ton</t>
  </si>
  <si>
    <t>Total Energy: Real Prices: Coal at Minemouth: Reference case</t>
  </si>
  <si>
    <t>AEO.2023.REF2023.PRCE_RLP_TEN_NA_CMN_NA_USA_Y13DLRPTN.A</t>
  </si>
  <si>
    <t>Total Energy: Real Prices: Coal at Minemouth: High Oil Price</t>
  </si>
  <si>
    <t>AEO.2023.HIGHPRICE.PRCE_RLP_TEN_NA_CMN_NA_USA_Y13DLRPTN.A</t>
  </si>
  <si>
    <t>Total Energy: Real Prices: Coal at Minemouth: Low Oil Price</t>
  </si>
  <si>
    <t>AEO.2023.LOWPRICE.PRCE_RLP_TEN_NA_CMN_NA_USA_Y13DLRPTN.A</t>
  </si>
  <si>
    <t xml:space="preserve"> Minemouth (dollars per million Btu)</t>
  </si>
  <si>
    <t>Total Energy: Real Prices: Coal Minemouth</t>
  </si>
  <si>
    <t>Total Energy: Real Prices: Coal Minemouth: Reference case</t>
  </si>
  <si>
    <t>AEO.2023.REF2023.PRCE_RLP_TEN_NA_CMN_NA_USA_Y13DLRPMMBTU.A</t>
  </si>
  <si>
    <t>Total Energy: Real Prices: Coal Minemouth: High Oil Price</t>
  </si>
  <si>
    <t>AEO.2023.HIGHPRICE.PRCE_RLP_TEN_NA_CMN_NA_USA_Y13DLRPMMBTU.A</t>
  </si>
  <si>
    <t>Total Energy: Real Prices: Coal Minemouth: Low Oil Price</t>
  </si>
  <si>
    <t>AEO.2023.LOWPRICE.PRCE_RLP_TEN_NA_CMN_NA_USA_Y13DLRPMMBTU.A</t>
  </si>
  <si>
    <t xml:space="preserve"> Delivered (dollars per million Btu)</t>
  </si>
  <si>
    <t>Total Energy: Real Prices: Delivered Coal</t>
  </si>
  <si>
    <t>Total Energy: Real Prices: Delivered Coal: Reference case</t>
  </si>
  <si>
    <t>AEO.2023.REF2023.PRCE_RLP_TEN_NA_DCL_NA_USA_Y13DLRPMMBTU.A</t>
  </si>
  <si>
    <t>Total Energy: Real Prices: Delivered Coal: High Oil Price</t>
  </si>
  <si>
    <t>AEO.2023.HIGHPRICE.PRCE_RLP_TEN_NA_DCL_NA_USA_Y13DLRPMMBTU.A</t>
  </si>
  <si>
    <t>Total Energy: Real Prices: Delivered Coal: Low Oil Price</t>
  </si>
  <si>
    <t>AEO.2023.LOWPRICE.PRCE_RLP_TEN_NA_DCL_NA_USA_Y13DLRPMMBTU.A</t>
  </si>
  <si>
    <t>Electricity (cents per kilowatthour)</t>
  </si>
  <si>
    <t>Total Energy: Real Prices: Electricity</t>
  </si>
  <si>
    <t>2022 cents/kWh</t>
  </si>
  <si>
    <t>Total Energy: Real Prices: Electricity: Reference case</t>
  </si>
  <si>
    <t>AEO.2023.REF2023.PRCE_RLP_TEN_NA_ELC_NA_USA_Y13CNTPKWH.A</t>
  </si>
  <si>
    <t>Total Energy: Real Prices: Electricity: High Oil Price</t>
  </si>
  <si>
    <t>AEO.2023.HIGHPRICE.PRCE_RLP_TEN_NA_ELC_NA_USA_Y13CNTPKWH.A</t>
  </si>
  <si>
    <t>Total Energy: Real Prices: Electricity: Low Oil Price</t>
  </si>
  <si>
    <t>AEO.2023.LOWPRICE.PRCE_RLP_TEN_NA_ELC_NA_USA_Y13CNTPKWH.A</t>
  </si>
  <si>
    <t>Prices (nominal dollars per unit)</t>
  </si>
  <si>
    <t>Total Energy: Nominal Prices: Brent</t>
  </si>
  <si>
    <t>nom $/b</t>
  </si>
  <si>
    <t>Total Energy: Nominal Prices: Brent: Reference case</t>
  </si>
  <si>
    <t>AEO.2023.REF2023.PRCE_NOMP_TEN_NA_BRN_NA_USA_NDLRPBRL.A</t>
  </si>
  <si>
    <t>Total Energy: Nominal Prices: Brent: High Oil Price</t>
  </si>
  <si>
    <t>AEO.2023.HIGHPRICE.PRCE_NOMP_TEN_NA_BRN_NA_USA_NDLRPBRL.A</t>
  </si>
  <si>
    <t>Total Energy: Nominal Prices: Brent: Low Oil Price</t>
  </si>
  <si>
    <t>AEO.2023.LOWPRICE.PRCE_NOMP_TEN_NA_BRN_NA_USA_NDLRPBRL.A</t>
  </si>
  <si>
    <t>Total Energy: Nominal Prices: West Texas Intermediate</t>
  </si>
  <si>
    <t>Total Energy: Nominal Prices: West Texas Intermediate: Reference case</t>
  </si>
  <si>
    <t>AEO.2023.REF2023.PRCE_NOMP_TEN_NA_WTI_NA_USA_NDLRPBRL.A</t>
  </si>
  <si>
    <t>Total Energy: Nominal Prices: West Texas Intermediate: High Oil Price</t>
  </si>
  <si>
    <t>AEO.2023.HIGHPRICE.PRCE_NOMP_TEN_NA_WTI_NA_USA_NDLRPBRL.A</t>
  </si>
  <si>
    <t>Total Energy: Nominal Prices: West Texas Intermediate: Low Oil Price</t>
  </si>
  <si>
    <t>AEO.2023.LOWPRICE.PRCE_NOMP_TEN_NA_WTI_NA_USA_NDLRPBRL.A</t>
  </si>
  <si>
    <t>Total Energy: Nominal Prices: Gas Price at Henry Hub</t>
  </si>
  <si>
    <t>nom $/MMBtu</t>
  </si>
  <si>
    <t>Total Energy: Nominal Prices: Gas Price at Henry Hub: Reference case</t>
  </si>
  <si>
    <t>AEO.2023.REF2023.PRCE_NOMP_TEN_NA_HHP_NA_USA_NDLRPMBTU.A</t>
  </si>
  <si>
    <t>Total Energy: Nominal Prices: Gas Price at Henry Hub: High Oil Price</t>
  </si>
  <si>
    <t>AEO.2023.HIGHPRICE.PRCE_NOMP_TEN_NA_HHP_NA_USA_NDLRPMBTU.A</t>
  </si>
  <si>
    <t>Total Energy: Nominal Prices: Gas Price at Henry Hub: Low Oil Price</t>
  </si>
  <si>
    <t>AEO.2023.LOWPRICE.PRCE_NOMP_TEN_NA_HHP_NA_USA_NDLRPMBTU.A</t>
  </si>
  <si>
    <t>Total Energy: Nominal Prices: Coal at Minemouth</t>
  </si>
  <si>
    <t>nom $/ton</t>
  </si>
  <si>
    <t>Total Energy: Nominal Prices: Coal at Minemouth: Reference case</t>
  </si>
  <si>
    <t>AEO.2023.REF2023.PRCE_NOMP_TEN_NA_CAM_NA_USA_NDLRPTON.A</t>
  </si>
  <si>
    <t>Total Energy: Nominal Prices: Coal at Minemouth: High Oil Price</t>
  </si>
  <si>
    <t>AEO.2023.HIGHPRICE.PRCE_NOMP_TEN_NA_CAM_NA_USA_NDLRPTON.A</t>
  </si>
  <si>
    <t>Total Energy: Nominal Prices: Coal at Minemouth: Low Oil Price</t>
  </si>
  <si>
    <t>AEO.2023.LOWPRICE.PRCE_NOMP_TEN_NA_CAM_NA_USA_NDLRPTON.A</t>
  </si>
  <si>
    <t>Total Energy: Nominal Prices: Coal Minemouth</t>
  </si>
  <si>
    <t>Total Energy: Nominal Prices: Coal Minemouth: Reference case</t>
  </si>
  <si>
    <t>AEO.2023.REF2023.PRCE_NOMP_TEN_NA_CMN_NA_USA_NDLRPMBTU.A</t>
  </si>
  <si>
    <t>Total Energy: Nominal Prices: Coal Minemouth: High Oil Price</t>
  </si>
  <si>
    <t>AEO.2023.HIGHPRICE.PRCE_NOMP_TEN_NA_CMN_NA_USA_NDLRPMBTU.A</t>
  </si>
  <si>
    <t>Total Energy: Nominal Prices: Coal Minemouth: Low Oil Price</t>
  </si>
  <si>
    <t>AEO.2023.LOWPRICE.PRCE_NOMP_TEN_NA_CMN_NA_USA_NDLRPMBTU.A</t>
  </si>
  <si>
    <t>Total Energy: Nominal Prices: Delivered Coal</t>
  </si>
  <si>
    <t>Total Energy: Nominal Prices: Delivered Coal: Reference case</t>
  </si>
  <si>
    <t>AEO.2023.REF2023.PRCE_NOMP_TEN_NA_DCL_NA_USA_NDLRPMBTU.A</t>
  </si>
  <si>
    <t>Total Energy: Nominal Prices: Delivered Coal: High Oil Price</t>
  </si>
  <si>
    <t>AEO.2023.HIGHPRICE.PRCE_NOMP_TEN_NA_DCL_NA_USA_NDLRPMBTU.A</t>
  </si>
  <si>
    <t>Total Energy: Nominal Prices: Delivered Coal: Low Oil Price</t>
  </si>
  <si>
    <t>AEO.2023.LOWPRICE.PRCE_NOMP_TEN_NA_DCL_NA_USA_NDLRPMBTU.A</t>
  </si>
  <si>
    <t>Total Energy: Nominal Prices: Electricity</t>
  </si>
  <si>
    <t>nom cents/kWh</t>
  </si>
  <si>
    <t>Total Energy: Nominal Prices: Electricity: Reference case</t>
  </si>
  <si>
    <t>AEO.2023.REF2023.PRCE_NOMP_TEN_NA_ELC_NA_USA_NCNTPKWH.A</t>
  </si>
  <si>
    <t>Total Energy: Nominal Prices: Electricity: High Oil Price</t>
  </si>
  <si>
    <t>AEO.2023.HIGHPRICE.PRCE_NOMP_TEN_NA_ELC_NA_USA_NCNTPKWH.A</t>
  </si>
  <si>
    <t>Total Energy: Nominal Prices: Electricity: Low Oil Price</t>
  </si>
  <si>
    <t>AEO.2023.LOWPRICE.PRCE_NOMP_TEN_NA_ELC_NA_USA_NCNTPKWH.A</t>
  </si>
  <si>
    <t>Valor ficto del barril WTI de la sala</t>
  </si>
  <si>
    <t>(es con lo que se calculan los costos variables etc.)</t>
  </si>
  <si>
    <t>R =&gt; Reference 2023 (EIA)</t>
  </si>
  <si>
    <t>Distillate Fuel Oil</t>
  </si>
  <si>
    <t>Jet Fuel</t>
  </si>
  <si>
    <t>Propane</t>
  </si>
  <si>
    <t>Residual Fuel Oil</t>
  </si>
  <si>
    <t>AEO.2023.REF2023.PRCE_NA_NA_NA_CR_WTI_USA_NDLRPBRL.A</t>
  </si>
  <si>
    <t>Nominal Petroleum Prices: Crude Oil: West Texas Intermediate Spot: Reference case</t>
  </si>
  <si>
    <t>West Texas Intermediate Spot</t>
  </si>
  <si>
    <t>AEO.2023.REF2023.PRCE_NA_NA_NA_CR_BRNTSPPR_USA_NDLRPBRL.A</t>
  </si>
  <si>
    <t>Nominal Petroleum Prices: Crude Oil: Brent Spot: Reference case</t>
  </si>
  <si>
    <t>Brent Spot</t>
  </si>
  <si>
    <t>Crude Oil Spot Prices (nominal dollars per barr</t>
  </si>
  <si>
    <t>Prices in Nominal Dollars</t>
  </si>
  <si>
    <t>Table 12.  Petroleum and Other Liquids Prices</t>
  </si>
  <si>
    <t>AEO.2023.LOWPRICE.PRCE_NA_NA_NA_CR_WTI_USA_NDLRPBRL.A</t>
  </si>
  <si>
    <t>Nominal Petroleum Prices: Crude Oil: West Texas Intermediate Spot: Low Oil Price</t>
  </si>
  <si>
    <t>AEO.2023.HIGHPRICE.PRCE_NA_NA_NA_CR_WTI_USA_NDLRPBRL.A</t>
  </si>
  <si>
    <t>Nominal Petroleum Prices: Crude Oil: West Texas Intermediate Spot: High Oil Price</t>
  </si>
  <si>
    <t>Nominal Petroleum Prices: Crude Oil: West Texas Intermediate Spot</t>
  </si>
  <si>
    <t>AEO.2023.LOWPRICE.PRCE_NA_NA_NA_CR_BRNTSPPR_USA_NDLRPBRL.A</t>
  </si>
  <si>
    <t>Nominal Petroleum Prices: Crude Oil: Brent Spot: Low Oil Price</t>
  </si>
  <si>
    <t>AEO.2023.HIGHPRICE.PRCE_NA_NA_NA_CR_BRNTSPPR_USA_NDLRPBRL.A</t>
  </si>
  <si>
    <t>Nominal Petroleum Prices: Crude Oil: Brent Spot: High Oil Price</t>
  </si>
  <si>
    <t>Nominal Petroleum Prices: Crude Oil: Brent Spot</t>
  </si>
  <si>
    <t>Tue Jun 18 2024 19:04:45 GMT-0300 (hora estÃ¡ndar de Uruguay)</t>
  </si>
  <si>
    <t>https://www.eia.gov/outlooks/aeo/data/browser/#/?id=12-AEO2023&amp;region=0-0&amp;cases=ref2023~highprice~lowprice&amp;start=2021&amp;end=2050&amp;f=A&amp;linechart=~~~~ref2023-d020623a.4-12-AEO2023~highprice-d020623a.4-12-AEO2023~lowprice-d020623a.4-12-AEO2023&amp;ctype=linechart&amp;sourcekey=0</t>
  </si>
  <si>
    <t>Es la misma que el 2023</t>
  </si>
  <si>
    <t>ESRCUUS</t>
  </si>
  <si>
    <t>cents per kilowatthour</t>
  </si>
  <si>
    <t>Electricity Price Residential Sector</t>
  </si>
  <si>
    <t>Residential Sector</t>
  </si>
  <si>
    <t>ESCMUUS</t>
  </si>
  <si>
    <t>Electricity Price Commercial Sector</t>
  </si>
  <si>
    <t>Commercial Sector</t>
  </si>
  <si>
    <t>ESICUUS</t>
  </si>
  <si>
    <t>Electricity Price Industrial Sector</t>
  </si>
  <si>
    <t>Industrial Sector</t>
  </si>
  <si>
    <t>Prices to Ultimate Customers</t>
  </si>
  <si>
    <t>DKEUDUS</t>
  </si>
  <si>
    <t>dollars per million btu</t>
  </si>
  <si>
    <t>Electric Power Sector Distillate Fuel Oil Cost</t>
  </si>
  <si>
    <t>RFEUDUS</t>
  </si>
  <si>
    <t>Electric Power Sector Residual Fuel Oil Cost</t>
  </si>
  <si>
    <t>NGEUDUS</t>
  </si>
  <si>
    <t>Electric Power Sector Natural Gas Cost</t>
  </si>
  <si>
    <t>CLEUDUS</t>
  </si>
  <si>
    <t>Electric Power Sector Coal Cost</t>
  </si>
  <si>
    <t>Power Generation Fuel Costs</t>
  </si>
  <si>
    <t>U.S. Electricity</t>
  </si>
  <si>
    <t>NGRCUUS</t>
  </si>
  <si>
    <t>dollars per thousand cubic feet</t>
  </si>
  <si>
    <t>Natural Gas Price Residential Sector</t>
  </si>
  <si>
    <t>NGCCUUS</t>
  </si>
  <si>
    <t>Natural Gas Price Commercial Sector</t>
  </si>
  <si>
    <t>NGICUUS</t>
  </si>
  <si>
    <t>Natural Gas Price Industrial Sector</t>
  </si>
  <si>
    <t>U.S. Retail Prices</t>
  </si>
  <si>
    <t>NGHHUUS</t>
  </si>
  <si>
    <t>Natural Gas Henry Hub Spot Price</t>
  </si>
  <si>
    <t>Henry Hub Spot</t>
  </si>
  <si>
    <t>NGHHMCF</t>
  </si>
  <si>
    <t>D2RCAUS</t>
  </si>
  <si>
    <t>cents per gallon</t>
  </si>
  <si>
    <t>Heating Oil Retail Price</t>
  </si>
  <si>
    <t>Heating Oil</t>
  </si>
  <si>
    <t>DSRTUUS</t>
  </si>
  <si>
    <t>On-highway Diesel Fuel Retail Price</t>
  </si>
  <si>
    <t>On-highway Diesel Fuel</t>
  </si>
  <si>
    <t>MGEIAUS</t>
  </si>
  <si>
    <t>Gasoline All Grades Retail Price</t>
  </si>
  <si>
    <t>Gasoline All Grades</t>
  </si>
  <si>
    <t>MGRARUS</t>
  </si>
  <si>
    <t>Gasoline Regular Grade Retail Price</t>
  </si>
  <si>
    <t>Gasoline Regular Grade</t>
  </si>
  <si>
    <t>Retail Prices Including Taxes</t>
  </si>
  <si>
    <t>PRMBUUS</t>
  </si>
  <si>
    <t>Mont Belvieu Propane Spot Price</t>
  </si>
  <si>
    <t>Mont Belvieu Spot Price</t>
  </si>
  <si>
    <t>RFTCUUS</t>
  </si>
  <si>
    <t>No. 6 Residual Fuel Wholesale Price</t>
  </si>
  <si>
    <t>No. 6 Residual Fuel</t>
  </si>
  <si>
    <t>JKTCUUS</t>
  </si>
  <si>
    <t>Jet Fuel Wholesale Price</t>
  </si>
  <si>
    <t>D2WHUUS</t>
  </si>
  <si>
    <t>No. 2 Fuel Oil Wholesale Price</t>
  </si>
  <si>
    <t>Fuel Oil</t>
  </si>
  <si>
    <t>DSWHUUS</t>
  </si>
  <si>
    <t>No. 2 Diesel Fuel Wholesale Price</t>
  </si>
  <si>
    <t>Diesel Fuel</t>
  </si>
  <si>
    <t>MGWHUUS</t>
  </si>
  <si>
    <t>Gasoline Wholesale Price</t>
  </si>
  <si>
    <t>Gasoline</t>
  </si>
  <si>
    <t>Wholesale Petroleum Product Prices</t>
  </si>
  <si>
    <t>U.S. Liquid Fuels</t>
  </si>
  <si>
    <t>BREPUUS</t>
  </si>
  <si>
    <t>dollars per barrel</t>
  </si>
  <si>
    <t>Brent Crude Oil Spot Price</t>
  </si>
  <si>
    <t>Brent Spot Average</t>
  </si>
  <si>
    <t>RACPUUS</t>
  </si>
  <si>
    <t>Refiner Average Crude Oil Acquisition Cost</t>
  </si>
  <si>
    <t>Refiner Average Acquisition Cost</t>
  </si>
  <si>
    <t>RAIMUUS</t>
  </si>
  <si>
    <t>Imported Crude Oil Average Price</t>
  </si>
  <si>
    <t>Imported Average</t>
  </si>
  <si>
    <t>WTIPUUS</t>
  </si>
  <si>
    <t>West Texas Intermediate Crude Oil Spot Price</t>
  </si>
  <si>
    <t>West Texas Intermediate Spot Average</t>
  </si>
  <si>
    <t>Crude Oil Prices</t>
  </si>
  <si>
    <t>2. Energy Prices</t>
  </si>
  <si>
    <t>source key</t>
  </si>
  <si>
    <t>linechart</t>
  </si>
  <si>
    <t>map</t>
  </si>
  <si>
    <t>remove</t>
  </si>
  <si>
    <t>Tue Jun 18 2024 19:13:05 GMT-0300 (hora estÃ¡ndar de Uruguay)</t>
  </si>
  <si>
    <t>https://www.eia.gov/outlooks/steo/data/browser/#/?v=8&amp;f=A&amp;s=&amp;start=2018&amp;end=2025&amp;linechart=WTIPUUS&amp;ctype=linechart&amp;maptype=0&amp;id=</t>
  </si>
  <si>
    <t>Proy 2023</t>
  </si>
  <si>
    <t>Proy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</si>
</sst>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mmm\-yyyy"/>
    <numFmt numFmtId="166" formatCode="_(* #,##0.0_);_(* \(#,##0.0\);_(* &quot;-&quot;??_);_(@_)"/>
    <numFmt numFmtId="167" formatCode="_(* #,##0_);_(* \(#,##0\);_(* &quot;-&quot;??_);_(@_)"/>
    <numFmt numFmtId="168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/>
      <bottom style="dashed">
        <color rgb="FFBFBFBF"/>
      </bottom>
      <diagonal/>
    </border>
    <border>
      <start/>
      <end/>
      <top style="medium">
        <color rgb="FF0096D7"/>
      </top>
      <bottom/>
      <diagonal/>
    </border>
    <border>
      <start/>
      <end/>
      <top/>
      <bottom style="thick">
        <color rgb="FF0096D7"/>
      </bottom>
      <diagonal/>
    </border>
    <border>
      <start/>
      <end/>
      <top/>
      <bottom style="thin">
        <color rgb="FFBFBFBF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24" fillId="0" borderId="13">
      <alignment wrapText="1"/>
    </xf>
    <xf numFmtId="0" fontId="24" fillId="0" borderId="0"/>
    <xf numFmtId="0" fontId="24" fillId="0" borderId="14">
      <alignment wrapText="1"/>
    </xf>
    <xf numFmtId="0" fontId="25" fillId="0" borderId="15">
      <alignment wrapText="1"/>
    </xf>
    <xf numFmtId="0" fontId="25" fillId="0" borderId="16">
      <alignment wrapText="1"/>
    </xf>
    <xf numFmtId="0" fontId="26" fillId="0" borderId="0">
      <alignment horizontal="left"/>
    </xf>
    <xf numFmtId="0" fontId="3" fillId="0" borderId="0"/>
    <xf numFmtId="0" fontId="24" fillId="0" borderId="0"/>
    <xf numFmtId="0" fontId="24" fillId="0" borderId="13">
      <alignment wrapText="1"/>
    </xf>
    <xf numFmtId="0" fontId="24" fillId="0" borderId="0"/>
    <xf numFmtId="0" fontId="24" fillId="0" borderId="14">
      <alignment wrapText="1"/>
    </xf>
    <xf numFmtId="0" fontId="25" fillId="0" borderId="15">
      <alignment wrapText="1"/>
    </xf>
    <xf numFmtId="0" fontId="25" fillId="0" borderId="16">
      <alignment wrapText="1"/>
    </xf>
    <xf numFmtId="0" fontId="26" fillId="0" borderId="0">
      <alignment horizontal="left"/>
    </xf>
    <xf numFmtId="0" fontId="3" fillId="0" borderId="0"/>
    <xf numFmtId="0" fontId="24" fillId="0" borderId="0"/>
    <xf numFmtId="0" fontId="24" fillId="0" borderId="13">
      <alignment wrapText="1"/>
    </xf>
    <xf numFmtId="0" fontId="24" fillId="0" borderId="0"/>
    <xf numFmtId="0" fontId="24" fillId="0" borderId="14">
      <alignment wrapText="1"/>
    </xf>
    <xf numFmtId="0" fontId="25" fillId="0" borderId="15">
      <alignment wrapText="1"/>
    </xf>
    <xf numFmtId="0" fontId="25" fillId="0" borderId="16">
      <alignment wrapText="1"/>
    </xf>
    <xf numFmtId="0" fontId="26" fillId="0" borderId="0">
      <alignment horizontal="left"/>
    </xf>
    <xf numFmtId="0" fontId="1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2" quotePrefix="1" applyAlignment="1" applyProtection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2" borderId="0" xfId="0" quotePrefix="1" applyFont="1" applyFill="1" applyAlignment="1">
      <alignment horizontal="left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2" fillId="3" borderId="0" xfId="2" quotePrefix="1" applyFont="1" applyFill="1" applyAlignment="1" applyProtection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0" fillId="0" borderId="0" xfId="0" applyNumberFormat="1"/>
    <xf numFmtId="2" fontId="0" fillId="0" borderId="0" xfId="0" applyNumberFormat="1"/>
    <xf numFmtId="164" fontId="0" fillId="0" borderId="0" xfId="1" applyFont="1"/>
    <xf numFmtId="43" fontId="0" fillId="0" borderId="0" xfId="0" applyNumberFormat="1"/>
    <xf numFmtId="0" fontId="0" fillId="0" borderId="0" xfId="0"/>
    <xf numFmtId="0" fontId="8" fillId="0" borderId="0" xfId="2" quotePrefix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0" fillId="0" borderId="0" xfId="0" applyNumberFormat="1"/>
    <xf numFmtId="0" fontId="20" fillId="0" borderId="0" xfId="3"/>
    <xf numFmtId="0" fontId="21" fillId="0" borderId="0" xfId="0" applyFont="1"/>
    <xf numFmtId="0" fontId="10" fillId="0" borderId="0" xfId="0" applyFont="1"/>
    <xf numFmtId="0" fontId="0" fillId="4" borderId="0" xfId="0" applyFill="1"/>
    <xf numFmtId="164" fontId="21" fillId="0" borderId="0" xfId="0" applyNumberFormat="1" applyFont="1"/>
    <xf numFmtId="166" fontId="20" fillId="0" borderId="0" xfId="1" applyNumberFormat="1" applyFont="1"/>
    <xf numFmtId="166" fontId="20" fillId="0" borderId="0" xfId="1" applyNumberFormat="1" applyFont="1" applyFill="1"/>
    <xf numFmtId="166" fontId="20" fillId="4" borderId="0" xfId="1" applyNumberFormat="1" applyFont="1" applyFill="1"/>
    <xf numFmtId="164" fontId="0" fillId="0" borderId="1" xfId="1" applyFont="1" applyBorder="1"/>
    <xf numFmtId="0" fontId="10" fillId="0" borderId="1" xfId="0" applyFont="1" applyBorder="1"/>
    <xf numFmtId="0" fontId="21" fillId="0" borderId="1" xfId="0" applyFont="1" applyBorder="1"/>
    <xf numFmtId="0" fontId="0" fillId="0" borderId="0" xfId="0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20" fillId="0" borderId="1" xfId="3" applyBorder="1"/>
    <xf numFmtId="166" fontId="20" fillId="0" borderId="1" xfId="1" applyNumberFormat="1" applyFont="1" applyBorder="1"/>
    <xf numFmtId="164" fontId="21" fillId="0" borderId="1" xfId="1" applyFont="1" applyBorder="1"/>
    <xf numFmtId="0" fontId="19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textRotation="90"/>
    </xf>
    <xf numFmtId="0" fontId="8" fillId="0" borderId="0" xfId="2" applyAlignment="1" applyProtection="1">
      <alignment horizontal="center" readingOrder="1"/>
    </xf>
    <xf numFmtId="0" fontId="8" fillId="0" borderId="0" xfId="2" applyAlignment="1" applyProtection="1">
      <alignment horizontal="center"/>
    </xf>
    <xf numFmtId="0" fontId="10" fillId="4" borderId="0" xfId="0" applyFont="1" applyFill="1"/>
    <xf numFmtId="167" fontId="20" fillId="0" borderId="1" xfId="1" applyNumberFormat="1" applyFont="1" applyBorder="1" applyAlignment="1">
      <alignment horizontal="center"/>
    </xf>
    <xf numFmtId="166" fontId="22" fillId="8" borderId="1" xfId="1" applyNumberFormat="1" applyFont="1" applyFill="1" applyBorder="1" applyAlignment="1">
      <alignment textRotation="90"/>
    </xf>
    <xf numFmtId="0" fontId="0" fillId="8" borderId="1" xfId="0" applyFill="1" applyBorder="1"/>
    <xf numFmtId="164" fontId="0" fillId="9" borderId="1" xfId="1" applyFont="1" applyFill="1" applyBorder="1"/>
    <xf numFmtId="0" fontId="23" fillId="0" borderId="2" xfId="3" applyFont="1" applyBorder="1" applyAlignment="1">
      <alignment vertical="center" textRotation="90"/>
    </xf>
    <xf numFmtId="166" fontId="20" fillId="7" borderId="2" xfId="1" applyNumberFormat="1" applyFont="1" applyFill="1" applyBorder="1"/>
    <xf numFmtId="166" fontId="20" fillId="4" borderId="2" xfId="1" applyNumberFormat="1" applyFont="1" applyFill="1" applyBorder="1"/>
    <xf numFmtId="166" fontId="21" fillId="0" borderId="5" xfId="1" applyNumberFormat="1" applyFont="1" applyBorder="1" applyAlignment="1">
      <alignment vertical="center" textRotation="90"/>
    </xf>
    <xf numFmtId="166" fontId="21" fillId="0" borderId="6" xfId="1" applyNumberFormat="1" applyFont="1" applyBorder="1" applyAlignment="1">
      <alignment vertical="center" textRotation="90"/>
    </xf>
    <xf numFmtId="0" fontId="23" fillId="0" borderId="6" xfId="3" applyFont="1" applyFill="1" applyBorder="1" applyAlignment="1">
      <alignment vertical="center" textRotation="90"/>
    </xf>
    <xf numFmtId="0" fontId="23" fillId="0" borderId="7" xfId="3" applyFont="1" applyFill="1" applyBorder="1" applyAlignment="1">
      <alignment vertical="center" textRotation="90"/>
    </xf>
    <xf numFmtId="166" fontId="0" fillId="8" borderId="8" xfId="1" applyNumberFormat="1" applyFont="1" applyFill="1" applyBorder="1"/>
    <xf numFmtId="0" fontId="0" fillId="8" borderId="9" xfId="0" applyFill="1" applyBorder="1"/>
    <xf numFmtId="0" fontId="0" fillId="8" borderId="8" xfId="0" applyFill="1" applyBorder="1"/>
    <xf numFmtId="166" fontId="0" fillId="6" borderId="8" xfId="1" applyNumberFormat="1" applyFont="1" applyFill="1" applyBorder="1"/>
    <xf numFmtId="167" fontId="0" fillId="0" borderId="9" xfId="1" applyNumberFormat="1" applyFont="1" applyBorder="1" applyAlignment="1">
      <alignment horizontal="center"/>
    </xf>
    <xf numFmtId="166" fontId="20" fillId="5" borderId="8" xfId="1" applyNumberFormat="1" applyFont="1" applyFill="1" applyBorder="1"/>
    <xf numFmtId="166" fontId="20" fillId="0" borderId="8" xfId="1" applyNumberFormat="1" applyFont="1" applyFill="1" applyBorder="1"/>
    <xf numFmtId="166" fontId="20" fillId="0" borderId="10" xfId="1" applyNumberFormat="1" applyFont="1" applyFill="1" applyBorder="1"/>
    <xf numFmtId="164" fontId="0" fillId="9" borderId="11" xfId="1" applyFont="1" applyFill="1" applyBorder="1"/>
    <xf numFmtId="167" fontId="20" fillId="0" borderId="11" xfId="1" applyNumberFormat="1" applyFont="1" applyBorder="1" applyAlignment="1">
      <alignment horizontal="center"/>
    </xf>
    <xf numFmtId="167" fontId="0" fillId="0" borderId="12" xfId="1" applyNumberFormat="1" applyFont="1" applyBorder="1" applyAlignment="1">
      <alignment horizontal="center"/>
    </xf>
    <xf numFmtId="0" fontId="3" fillId="0" borderId="0" xfId="19"/>
    <xf numFmtId="10" fontId="3" fillId="0" borderId="0" xfId="19" applyNumberFormat="1"/>
    <xf numFmtId="0" fontId="3" fillId="5" borderId="0" xfId="19" applyFill="1"/>
    <xf numFmtId="10" fontId="3" fillId="5" borderId="0" xfId="19" applyNumberFormat="1" applyFill="1"/>
    <xf numFmtId="168" fontId="2" fillId="4" borderId="1" xfId="19" applyNumberFormat="1" applyFont="1" applyFill="1" applyBorder="1"/>
    <xf numFmtId="168" fontId="27" fillId="4" borderId="2" xfId="5" applyNumberFormat="1" applyFont="1" applyFill="1" applyBorder="1" applyAlignment="1">
      <alignment horizontal="right" wrapText="1"/>
    </xf>
    <xf numFmtId="0" fontId="19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vertical="center" textRotation="90"/>
    </xf>
    <xf numFmtId="0" fontId="23" fillId="0" borderId="17" xfId="3" applyFont="1" applyBorder="1" applyAlignment="1">
      <alignment vertical="center" textRotation="90"/>
    </xf>
    <xf numFmtId="0" fontId="20" fillId="0" borderId="18" xfId="3" applyBorder="1"/>
    <xf numFmtId="0" fontId="20" fillId="0" borderId="19" xfId="3" applyBorder="1"/>
    <xf numFmtId="168" fontId="2" fillId="4" borderId="11" xfId="19" applyNumberFormat="1" applyFont="1" applyFill="1" applyBorder="1"/>
    <xf numFmtId="168" fontId="27" fillId="4" borderId="20" xfId="5" applyNumberFormat="1" applyFont="1" applyFill="1" applyBorder="1" applyAlignment="1">
      <alignment horizontal="right" wrapText="1"/>
    </xf>
    <xf numFmtId="0" fontId="1" fillId="0" borderId="0" xfId="27"/>
    <xf numFmtId="10" fontId="1" fillId="0" borderId="0" xfId="27" applyNumberFormat="1"/>
    <xf numFmtId="168" fontId="0" fillId="0" borderId="0" xfId="0" applyNumberFormat="1"/>
  </cellXfs>
  <cellStyles count="28">
    <cellStyle name="Body: normal cell" xfId="5"/>
    <cellStyle name="Body: normal cell 2" xfId="21"/>
    <cellStyle name="Body: normal cell 3" xfId="13"/>
    <cellStyle name="Font: Calibri, 9pt regular" xfId="6"/>
    <cellStyle name="Font: Calibri, 9pt regular 2" xfId="22"/>
    <cellStyle name="Font: Calibri, 9pt regular 3" xfId="14"/>
    <cellStyle name="Footnotes: top row" xfId="7"/>
    <cellStyle name="Footnotes: top row 2" xfId="23"/>
    <cellStyle name="Footnotes: top row 3" xfId="15"/>
    <cellStyle name="Header: bottom row" xfId="8"/>
    <cellStyle name="Header: bottom row 2" xfId="24"/>
    <cellStyle name="Header: bottom row 3" xfId="16"/>
    <cellStyle name="Hipervínculo" xfId="2" builtinId="8"/>
    <cellStyle name="Millares" xfId="1" builtinId="3"/>
    <cellStyle name="Normal" xfId="0" builtinId="0"/>
    <cellStyle name="Normal 2" xfId="3"/>
    <cellStyle name="Normal 2 2" xfId="20"/>
    <cellStyle name="Normal 3" xfId="19"/>
    <cellStyle name="Normal 4" xfId="12"/>
    <cellStyle name="Normal 5" xfId="11"/>
    <cellStyle name="Normal 6" xfId="4"/>
    <cellStyle name="Normal 7" xfId="27"/>
    <cellStyle name="Parent row" xfId="9"/>
    <cellStyle name="Parent row 2" xfId="25"/>
    <cellStyle name="Parent row 3" xfId="17"/>
    <cellStyle name="Table title" xfId="10"/>
    <cellStyle name="Table title 2" xfId="26"/>
    <cellStyle name="Table titl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7.xml"/><Relationship Id="rId13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worksheet" Target="worksheets/sheet6.xml"/><Relationship Id="rId12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hartsheet" Target="chartsheets/sheet1.xml"/><Relationship Id="rId11" Type="http://purl.oclc.org/ooxml/officeDocument/relationships/worksheet" Target="worksheets/sheet10.xml"/><Relationship Id="rId5" Type="http://purl.oclc.org/ooxml/officeDocument/relationships/worksheet" Target="worksheets/sheet5.xml"/><Relationship Id="rId15" Type="http://purl.oclc.org/ooxml/officeDocument/relationships/calcChain" Target="calcChain.xml"/><Relationship Id="rId10" Type="http://purl.oclc.org/ooxml/officeDocument/relationships/worksheet" Target="worksheets/sheet9.xml"/><Relationship Id="rId4" Type="http://purl.oclc.org/ooxml/officeDocument/relationships/worksheet" Target="worksheets/sheet4.xml"/><Relationship Id="rId9" Type="http://purl.oclc.org/ooxml/officeDocument/relationships/worksheet" Target="worksheets/sheet8.xml"/><Relationship Id="rId14" Type="http://purl.oclc.org/ooxml/officeDocument/relationships/sharedStrings" Target="sharedStrings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41465638418338"/>
          <c:y val="2.8830392027979598E-2"/>
          <c:w val="0.52984677647030487"/>
          <c:h val="0.78162377218481649"/>
        </c:manualLayout>
      </c:layout>
      <c:lineChart>
        <c:grouping val="standard"/>
        <c:varyColors val="0"/>
        <c:ser>
          <c:idx val="0"/>
          <c:order val="0"/>
          <c:tx>
            <c:strRef>
              <c:f>'EIA2023'!$B$4</c:f>
              <c:strCache>
                <c:ptCount val="1"/>
                <c:pt idx="0">
                  <c:v>Low Oil Price (EIA)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'EIA2022'!$A$17:$A$35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'EIA2023'!$B$5:$B$23</c:f>
              <c:numCache>
                <c:formatCode>0.0</c:formatCode>
                <c:ptCount val="19"/>
                <c:pt idx="0">
                  <c:v>95.875998999999993</c:v>
                </c:pt>
                <c:pt idx="1">
                  <c:v>44.694031000000003</c:v>
                </c:pt>
                <c:pt idx="2">
                  <c:v>45.022072000000001</c:v>
                </c:pt>
                <c:pt idx="3">
                  <c:v>46.165466000000002</c:v>
                </c:pt>
                <c:pt idx="4">
                  <c:v>45.745246999999999</c:v>
                </c:pt>
                <c:pt idx="5">
                  <c:v>46.518332999999998</c:v>
                </c:pt>
                <c:pt idx="6">
                  <c:v>47.305278999999999</c:v>
                </c:pt>
                <c:pt idx="7">
                  <c:v>47.445292999999999</c:v>
                </c:pt>
                <c:pt idx="8">
                  <c:v>47.981406999999997</c:v>
                </c:pt>
                <c:pt idx="9">
                  <c:v>48.612011000000003</c:v>
                </c:pt>
                <c:pt idx="10">
                  <c:v>49.241779000000001</c:v>
                </c:pt>
                <c:pt idx="11">
                  <c:v>48.129913000000002</c:v>
                </c:pt>
                <c:pt idx="12">
                  <c:v>47.247337000000002</c:v>
                </c:pt>
                <c:pt idx="13">
                  <c:v>48.183852999999999</c:v>
                </c:pt>
                <c:pt idx="14">
                  <c:v>48.978316999999997</c:v>
                </c:pt>
                <c:pt idx="15">
                  <c:v>48.965651999999999</c:v>
                </c:pt>
                <c:pt idx="16">
                  <c:v>48.364806999999999</c:v>
                </c:pt>
                <c:pt idx="17">
                  <c:v>48.603676</c:v>
                </c:pt>
                <c:pt idx="18">
                  <c:v>47.854874000000002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E-4A88-923D-3177978D64F8}"/>
            </c:ext>
          </c:extLst>
        </c:ser>
        <c:ser>
          <c:idx val="1"/>
          <c:order val="1"/>
          <c:tx>
            <c:strRef>
              <c:f>'EIA2023'!$C$4</c:f>
              <c:strCache>
                <c:ptCount val="1"/>
                <c:pt idx="0">
                  <c:v>High Oil Price (EIA)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'EIA2022'!$A$17:$A$35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'EIA2023'!$C$5:$C$23</c:f>
              <c:numCache>
                <c:formatCode>0.0</c:formatCode>
                <c:ptCount val="19"/>
                <c:pt idx="0">
                  <c:v>95.875998999999993</c:v>
                </c:pt>
                <c:pt idx="1">
                  <c:v>166.714493</c:v>
                </c:pt>
                <c:pt idx="2">
                  <c:v>165.23963900000001</c:v>
                </c:pt>
                <c:pt idx="3">
                  <c:v>167.87107800000001</c:v>
                </c:pt>
                <c:pt idx="4">
                  <c:v>166.26301599999999</c:v>
                </c:pt>
                <c:pt idx="5">
                  <c:v>167.971329</c:v>
                </c:pt>
                <c:pt idx="6">
                  <c:v>166.40744000000001</c:v>
                </c:pt>
                <c:pt idx="7">
                  <c:v>166.32914700000001</c:v>
                </c:pt>
                <c:pt idx="8">
                  <c:v>167.32394400000001</c:v>
                </c:pt>
                <c:pt idx="9">
                  <c:v>169.40574599999999</c:v>
                </c:pt>
                <c:pt idx="10">
                  <c:v>168.35739100000001</c:v>
                </c:pt>
                <c:pt idx="11">
                  <c:v>170.00805700000001</c:v>
                </c:pt>
                <c:pt idx="12">
                  <c:v>172.79826399999999</c:v>
                </c:pt>
                <c:pt idx="13">
                  <c:v>173.151184</c:v>
                </c:pt>
                <c:pt idx="14">
                  <c:v>172.49359100000001</c:v>
                </c:pt>
                <c:pt idx="15">
                  <c:v>175.04312100000001</c:v>
                </c:pt>
                <c:pt idx="16">
                  <c:v>173.23474100000001</c:v>
                </c:pt>
                <c:pt idx="17">
                  <c:v>174.07583600000001</c:v>
                </c:pt>
                <c:pt idx="18">
                  <c:v>174.94065900000001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E-4A88-923D-3177978D64F8}"/>
            </c:ext>
          </c:extLst>
        </c:ser>
        <c:ser>
          <c:idx val="2"/>
          <c:order val="2"/>
          <c:tx>
            <c:strRef>
              <c:f>'EIA2023'!$D$4</c:f>
              <c:strCache>
                <c:ptCount val="1"/>
                <c:pt idx="0">
                  <c:v>R =&gt; Reference 2023 (EIA)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'EIA2022'!$A$17:$A$35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'EIA2023'!$D$5:$D$23</c:f>
              <c:numCache>
                <c:formatCode>0.0</c:formatCode>
                <c:ptCount val="19"/>
                <c:pt idx="0">
                  <c:v>95.875998999999993</c:v>
                </c:pt>
                <c:pt idx="1">
                  <c:v>85.782882999999998</c:v>
                </c:pt>
                <c:pt idx="2">
                  <c:v>91.164046999999997</c:v>
                </c:pt>
                <c:pt idx="3">
                  <c:v>85.233161999999993</c:v>
                </c:pt>
                <c:pt idx="4">
                  <c:v>85.255095999999995</c:v>
                </c:pt>
                <c:pt idx="5">
                  <c:v>85.532898000000003</c:v>
                </c:pt>
                <c:pt idx="6">
                  <c:v>86.264731999999995</c:v>
                </c:pt>
                <c:pt idx="7">
                  <c:v>86.738144000000005</c:v>
                </c:pt>
                <c:pt idx="8">
                  <c:v>87.188271</c:v>
                </c:pt>
                <c:pt idx="9">
                  <c:v>87.748749000000004</c:v>
                </c:pt>
                <c:pt idx="10">
                  <c:v>88.512123000000003</c:v>
                </c:pt>
                <c:pt idx="11">
                  <c:v>88.937447000000006</c:v>
                </c:pt>
                <c:pt idx="12">
                  <c:v>89.608727000000002</c:v>
                </c:pt>
                <c:pt idx="13">
                  <c:v>90.032150000000001</c:v>
                </c:pt>
                <c:pt idx="14">
                  <c:v>90.825806</c:v>
                </c:pt>
                <c:pt idx="15">
                  <c:v>91.434028999999995</c:v>
                </c:pt>
                <c:pt idx="16">
                  <c:v>91.807198</c:v>
                </c:pt>
                <c:pt idx="17">
                  <c:v>92.341896000000006</c:v>
                </c:pt>
                <c:pt idx="18">
                  <c:v>92.759917999999999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BE-4A88-923D-3177978D64F8}"/>
            </c:ext>
          </c:extLst>
        </c:ser>
        <c:ser>
          <c:idx val="3"/>
          <c:order val="3"/>
          <c:tx>
            <c:strRef>
              <c:f>'EIA2023'!$I$4</c:f>
              <c:strCache>
                <c:ptCount val="1"/>
                <c:pt idx="0">
                  <c:v>MLow =&gt; Low Model</c:v>
                </c:pt>
              </c:strCache>
            </c:strRef>
          </c:tx>
          <c:spPr>
            <a:ln w="1079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ABBE-4A88-923D-3177978D64F8}"/>
              </c:ext>
            </c:extLst>
          </c:dPt>
          <c:cat>
            <c:numRef>
              <c:f>'EIA2022'!$A$17:$A$35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'EIA2023'!$I$5:$I$23</c:f>
              <c:numCache>
                <c:formatCode>_(* #,##0.0_);_(* \(#,##0.0\);_(* "-"??_);_(@_)</c:formatCode>
                <c:ptCount val="19"/>
                <c:pt idx="0">
                  <c:v>94.91</c:v>
                </c:pt>
                <c:pt idx="1">
                  <c:v>79.650000000000006</c:v>
                </c:pt>
                <c:pt idx="2">
                  <c:v>83.22</c:v>
                </c:pt>
                <c:pt idx="3">
                  <c:v>72.904015599999994</c:v>
                </c:pt>
                <c:pt idx="4">
                  <c:v>64.462231719999991</c:v>
                </c:pt>
                <c:pt idx="5">
                  <c:v>59.620222303999995</c:v>
                </c:pt>
                <c:pt idx="6">
                  <c:v>56.476601512799995</c:v>
                </c:pt>
                <c:pt idx="7">
                  <c:v>53.865218758959998</c:v>
                </c:pt>
                <c:pt idx="8">
                  <c:v>52.475355031271995</c:v>
                </c:pt>
                <c:pt idx="9">
                  <c:v>51.757774621890398</c:v>
                </c:pt>
                <c:pt idx="10">
                  <c:v>51.443813535323279</c:v>
                </c:pt>
                <c:pt idx="11">
                  <c:v>49.671337174726297</c:v>
                </c:pt>
                <c:pt idx="12">
                  <c:v>48.326333922308407</c:v>
                </c:pt>
                <c:pt idx="13">
                  <c:v>48.939150845615885</c:v>
                </c:pt>
                <c:pt idx="14">
                  <c:v>49.507025491931117</c:v>
                </c:pt>
                <c:pt idx="15">
                  <c:v>49.33574794435178</c:v>
                </c:pt>
                <c:pt idx="16">
                  <c:v>48.623874161046245</c:v>
                </c:pt>
                <c:pt idx="17">
                  <c:v>48.785023012732374</c:v>
                </c:pt>
                <c:pt idx="18">
                  <c:v>47.981816908912663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BE-4A88-923D-3177978D64F8}"/>
            </c:ext>
          </c:extLst>
        </c:ser>
        <c:ser>
          <c:idx val="4"/>
          <c:order val="4"/>
          <c:tx>
            <c:strRef>
              <c:f>'EIA2023'!$E$4</c:f>
              <c:strCache>
                <c:ptCount val="1"/>
                <c:pt idx="0">
                  <c:v>MRef =&gt; Reference Model</c:v>
                </c:pt>
              </c:strCache>
            </c:strRef>
          </c:tx>
          <c:spPr>
            <a:ln w="1079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'EIA2022'!$A$17:$A$35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'EIA2023'!$E$5:$E$23</c:f>
              <c:numCache>
                <c:formatCode>_(* #,##0.0_);_(* \(#,##0.0\);_(* "-"??_);_(@_)</c:formatCode>
                <c:ptCount val="19"/>
                <c:pt idx="0">
                  <c:v>94.91</c:v>
                </c:pt>
                <c:pt idx="1">
                  <c:v>79.650000000000006</c:v>
                </c:pt>
                <c:pt idx="2">
                  <c:v>83.22</c:v>
                </c:pt>
                <c:pt idx="3">
                  <c:v>79.672329099999999</c:v>
                </c:pt>
                <c:pt idx="4">
                  <c:v>81.362512969999997</c:v>
                </c:pt>
                <c:pt idx="5">
                  <c:v>82.808089879000008</c:v>
                </c:pt>
                <c:pt idx="6">
                  <c:v>84.357366315299998</c:v>
                </c:pt>
                <c:pt idx="7">
                  <c:v>85.402988020710012</c:v>
                </c:pt>
                <c:pt idx="8">
                  <c:v>86.253661814497008</c:v>
                </c:pt>
                <c:pt idx="9">
                  <c:v>87.094522570147916</c:v>
                </c:pt>
                <c:pt idx="10">
                  <c:v>88.054164499103535</c:v>
                </c:pt>
                <c:pt idx="11">
                  <c:v>88.616876049372479</c:v>
                </c:pt>
                <c:pt idx="12">
                  <c:v>89.384327334560737</c:v>
                </c:pt>
                <c:pt idx="13">
                  <c:v>89.875070234192521</c:v>
                </c:pt>
                <c:pt idx="14">
                  <c:v>90.715850163934761</c:v>
                </c:pt>
                <c:pt idx="15">
                  <c:v>91.357059914754331</c:v>
                </c:pt>
                <c:pt idx="16">
                  <c:v>91.75331964032803</c:v>
                </c:pt>
                <c:pt idx="17">
                  <c:v>92.304181148229631</c:v>
                </c:pt>
                <c:pt idx="18">
                  <c:v>92.733517603760731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BE-4A88-923D-3177978D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65952"/>
        <c:axId val="205865536"/>
      </c:lineChart>
      <c:catAx>
        <c:axId val="2058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5865536"/>
        <c:crosses val="autoZero"/>
        <c:auto val="1"/>
        <c:lblAlgn val="ctr"/>
        <c:lblOffset val="100"/>
        <c:noMultiLvlLbl val="0"/>
      </c:catAx>
      <c:valAx>
        <c:axId val="20586553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%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ES"/>
                  <a:t>USD/bbl</a:t>
                </a:r>
              </a:p>
            </c:rich>
          </c:tx>
          <c:layout>
            <c:manualLayout>
              <c:xMode val="edge"/>
              <c:yMode val="edge"/>
              <c:x val="3.7776509653097423E-2"/>
              <c:y val="0.37975474119164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%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5865952"/>
        <c:crosses val="autoZero"/>
        <c:crossBetween val="between"/>
      </c:valAx>
      <c:spPr>
        <a:ln>
          <a:solidFill>
            <a:srgbClr val="00B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85524342439249"/>
          <c:y val="0.1642435928920245"/>
          <c:w val="0.43209557866227805"/>
          <c:h val="0.29968569943130413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%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purl.oclc.org/ooxml/officeDocument/relationships/image" Target="../media/image4.png"/><Relationship Id="rId1" Type="http://purl.oclc.org/ooxml/officeDocument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purl.oclc.org/ooxml/officeDocument/relationships/image" Target="../media/image6.png"/><Relationship Id="rId2" Type="http://purl.oclc.org/ooxml/officeDocument/relationships/image" Target="../media/image1.png"/><Relationship Id="rId1" Type="http://purl.oclc.org/ooxml/officeDocument/relationships/image" Target="../media/image5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3</xdr:col>
      <xdr:colOff>106680</xdr:colOff>
      <xdr:row>203</xdr:row>
      <xdr:rowOff>152400</xdr:rowOff>
    </xdr:from>
    <xdr:to>
      <xdr:col>8</xdr:col>
      <xdr:colOff>2081605</xdr:colOff>
      <xdr:row>225</xdr:row>
      <xdr:rowOff>83820</xdr:rowOff>
    </xdr:to>
    <xdr:pic>
      <xdr:nvPicPr>
        <xdr:cNvPr id="2" name="Imagen 1" descr="West Texas Intermediate (WTI) crude oil price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4853880"/>
          <a:ext cx="602876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absoluteAnchor>
    <xdr:pos x="0" y="0"/>
    <xdr:ext cx="9293311" cy="60754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13</xdr:col>
      <xdr:colOff>129886</xdr:colOff>
      <xdr:row>3</xdr:row>
      <xdr:rowOff>277090</xdr:rowOff>
    </xdr:from>
    <xdr:to>
      <xdr:col>23</xdr:col>
      <xdr:colOff>710911</xdr:colOff>
      <xdr:row>20</xdr:row>
      <xdr:rowOff>149801</xdr:rowOff>
    </xdr:to>
    <xdr:pic>
      <xdr:nvPicPr>
        <xdr:cNvPr id="4" name="Imagen 3" descr="West Texas Intermediate (WTI) crude oil price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772" y="805295"/>
          <a:ext cx="8201025" cy="494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12</xdr:col>
      <xdr:colOff>676275</xdr:colOff>
      <xdr:row>3</xdr:row>
      <xdr:rowOff>1876425</xdr:rowOff>
    </xdr:from>
    <xdr:to>
      <xdr:col>23</xdr:col>
      <xdr:colOff>495300</xdr:colOff>
      <xdr:row>30</xdr:row>
      <xdr:rowOff>9525</xdr:rowOff>
    </xdr:to>
    <xdr:pic>
      <xdr:nvPicPr>
        <xdr:cNvPr id="5" name="Imagen 4" descr="West Texas Intermediate (WTI) crude oil price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2400300"/>
          <a:ext cx="8201025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542925</xdr:colOff>
      <xdr:row>2</xdr:row>
      <xdr:rowOff>28575</xdr:rowOff>
    </xdr:from>
    <xdr:to>
      <xdr:col>19</xdr:col>
      <xdr:colOff>342354</xdr:colOff>
      <xdr:row>3</xdr:row>
      <xdr:rowOff>1323792</xdr:rowOff>
    </xdr:to>
    <xdr:pic>
      <xdr:nvPicPr>
        <xdr:cNvPr id="8" name="Imagen 7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6438900" y="381000"/>
          <a:ext cx="4371429" cy="14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12</xdr:col>
      <xdr:colOff>232410</xdr:colOff>
      <xdr:row>1</xdr:row>
      <xdr:rowOff>66675</xdr:rowOff>
    </xdr:from>
    <xdr:to>
      <xdr:col>17</xdr:col>
      <xdr:colOff>35547</xdr:colOff>
      <xdr:row>9</xdr:row>
      <xdr:rowOff>57443</xdr:rowOff>
    </xdr:to>
    <xdr:pic>
      <xdr:nvPicPr>
        <xdr:cNvPr id="4" name="Imagen 3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5366385" y="228600"/>
          <a:ext cx="3613137" cy="333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518161</xdr:colOff>
      <xdr:row>13</xdr:row>
      <xdr:rowOff>47625</xdr:rowOff>
    </xdr:from>
    <xdr:to>
      <xdr:col>19</xdr:col>
      <xdr:colOff>491881</xdr:colOff>
      <xdr:row>31</xdr:row>
      <xdr:rowOff>70485</xdr:rowOff>
    </xdr:to>
    <xdr:pic>
      <xdr:nvPicPr>
        <xdr:cNvPr id="5" name="Imagen 4" descr="West Texas Intermediate (WTI) crude oil price"/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1" y="4257675"/>
          <a:ext cx="5307720" cy="3451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318136</xdr:colOff>
      <xdr:row>3</xdr:row>
      <xdr:rowOff>342900</xdr:rowOff>
    </xdr:from>
    <xdr:to>
      <xdr:col>21</xdr:col>
      <xdr:colOff>517641</xdr:colOff>
      <xdr:row>4</xdr:row>
      <xdr:rowOff>47410</xdr:rowOff>
    </xdr:to>
    <xdr:pic>
      <xdr:nvPicPr>
        <xdr:cNvPr id="6" name="Imagen 5"/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8500111" y="866775"/>
          <a:ext cx="4009505" cy="173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purl.oclc.org/ooxml/officeDocument/relationships/hyperlink" Target="file:///C:\Users\gonzalo\Downloads\InfoCtr@eia.gov" TargetMode="External"/><Relationship Id="rId2" Type="http://purl.oclc.org/ooxml/officeDocument/relationships/hyperlink" Target="http://www.eia.gov/" TargetMode="External"/><Relationship Id="rId1" Type="http://purl.oclc.org/ooxml/officeDocument/relationships/hyperlink" Target="https://www.eia.gov/dnav/pet/hist/LeafHandler.ashx?n=PET&amp;s=EER_EPD2DXL0_PF4_RGC_DPG&amp;f=M" TargetMode="External"/><Relationship Id="rId4" Type="http://purl.oclc.org/ooxml/officeDocument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purl.oclc.org/ooxml/officeDocument/relationships/hyperlink" Target="https://www.eia.gov/dnav/pet/hist/LeafHandler.ashx?n=PET&amp;s=RWTC&amp;f=M" TargetMode="External"/><Relationship Id="rId2" Type="http://purl.oclc.org/ooxml/officeDocument/relationships/hyperlink" Target="https://www.eia.gov/dnav/pet/hist/LeafHandler.ashx?n=PET&amp;s=EER_EPD2DXL0_PF4_RGC_DPG&amp;f=M" TargetMode="External"/><Relationship Id="rId1" Type="http://purl.oclc.org/ooxml/officeDocument/relationships/hyperlink" Target="https://www.gub.uy/unidad-reguladora-servicios-energia-agua/tematica/paridad-precios-importacion-ppi" TargetMode="External"/><Relationship Id="rId4" Type="http://purl.oclc.org/ooxml/officeDocument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N42"/>
  <sheetViews>
    <sheetView workbookViewId="0">
      <selection activeCell="G5" sqref="G5:N8"/>
    </sheetView>
  </sheetViews>
  <sheetFormatPr baseColWidth="10" defaultRowHeight="15" x14ac:dyDescent="0.25"/>
  <cols>
    <col min="1" max="1" width="38" style="98" customWidth="1"/>
    <col min="2" max="2" width="41" style="98" customWidth="1"/>
    <col min="3" max="3" width="6.28515625" style="98" customWidth="1"/>
    <col min="4" max="4" width="3.5703125" style="98" customWidth="1"/>
    <col min="5" max="16384" width="11.42578125" style="98"/>
  </cols>
  <sheetData>
    <row r="1" spans="1:14" x14ac:dyDescent="0.25">
      <c r="A1" s="98" t="s">
        <v>533</v>
      </c>
    </row>
    <row r="2" spans="1:14" x14ac:dyDescent="0.25">
      <c r="A2" s="98" t="s">
        <v>539</v>
      </c>
    </row>
    <row r="3" spans="1:14" x14ac:dyDescent="0.25">
      <c r="A3" s="98" t="s">
        <v>538</v>
      </c>
    </row>
    <row r="4" spans="1:14" x14ac:dyDescent="0.25">
      <c r="A4" s="98" t="s">
        <v>77</v>
      </c>
    </row>
    <row r="5" spans="1:14" x14ac:dyDescent="0.25">
      <c r="A5" s="98" t="s">
        <v>537</v>
      </c>
      <c r="C5" s="98" t="s">
        <v>536</v>
      </c>
      <c r="D5" s="98" t="s">
        <v>535</v>
      </c>
      <c r="E5" s="98" t="s">
        <v>80</v>
      </c>
      <c r="F5" s="98" t="s">
        <v>534</v>
      </c>
      <c r="G5" s="98">
        <v>2018</v>
      </c>
      <c r="H5" s="98">
        <v>2019</v>
      </c>
      <c r="I5" s="98">
        <v>2020</v>
      </c>
      <c r="J5" s="98">
        <v>2021</v>
      </c>
      <c r="K5" s="98">
        <v>2022</v>
      </c>
      <c r="L5" s="98">
        <v>2023</v>
      </c>
      <c r="M5" s="98">
        <v>2024</v>
      </c>
      <c r="N5" s="98">
        <v>2025</v>
      </c>
    </row>
    <row r="6" spans="1:14" x14ac:dyDescent="0.25">
      <c r="A6" s="98" t="s">
        <v>533</v>
      </c>
      <c r="B6" s="98" t="s">
        <v>533</v>
      </c>
      <c r="C6" s="98">
        <v>0</v>
      </c>
      <c r="D6" s="98">
        <v>0</v>
      </c>
    </row>
    <row r="7" spans="1:14" x14ac:dyDescent="0.25">
      <c r="A7" s="98" t="s">
        <v>532</v>
      </c>
      <c r="B7" s="98" t="s">
        <v>532</v>
      </c>
      <c r="C7" s="98">
        <v>0</v>
      </c>
      <c r="D7" s="98">
        <v>0</v>
      </c>
      <c r="E7" s="98" t="s">
        <v>520</v>
      </c>
    </row>
    <row r="8" spans="1:14" x14ac:dyDescent="0.25">
      <c r="A8" s="98" t="s">
        <v>531</v>
      </c>
      <c r="B8" s="98" t="s">
        <v>530</v>
      </c>
      <c r="C8" s="98">
        <v>1</v>
      </c>
      <c r="D8" s="98">
        <v>1</v>
      </c>
      <c r="E8" s="98" t="s">
        <v>520</v>
      </c>
      <c r="F8" s="98" t="s">
        <v>529</v>
      </c>
      <c r="G8" s="98">
        <v>65.069999999999993</v>
      </c>
      <c r="H8" s="98">
        <v>56.99</v>
      </c>
      <c r="I8" s="98">
        <v>39.17</v>
      </c>
      <c r="J8" s="98">
        <v>68.209999999999994</v>
      </c>
      <c r="K8" s="98">
        <v>94.91</v>
      </c>
      <c r="L8" s="98">
        <v>77.58</v>
      </c>
      <c r="M8" s="98">
        <v>79.7</v>
      </c>
      <c r="N8" s="98">
        <v>80.88</v>
      </c>
    </row>
    <row r="9" spans="1:14" x14ac:dyDescent="0.25">
      <c r="A9" s="98" t="s">
        <v>528</v>
      </c>
      <c r="B9" s="98" t="s">
        <v>527</v>
      </c>
      <c r="C9" s="98">
        <v>1</v>
      </c>
      <c r="D9" s="98">
        <v>1</v>
      </c>
      <c r="E9" s="98" t="s">
        <v>520</v>
      </c>
      <c r="F9" s="98" t="s">
        <v>526</v>
      </c>
      <c r="G9" s="98">
        <v>61.34</v>
      </c>
      <c r="H9" s="98">
        <v>57.95</v>
      </c>
      <c r="I9" s="98">
        <v>37.22</v>
      </c>
      <c r="J9" s="98">
        <v>65.92</v>
      </c>
      <c r="K9" s="98">
        <v>92.83</v>
      </c>
      <c r="L9" s="98">
        <v>74.62</v>
      </c>
      <c r="M9" s="98">
        <v>76.14</v>
      </c>
      <c r="N9" s="98">
        <v>78.22</v>
      </c>
    </row>
    <row r="10" spans="1:14" x14ac:dyDescent="0.25">
      <c r="A10" s="98" t="s">
        <v>525</v>
      </c>
      <c r="B10" s="98" t="s">
        <v>524</v>
      </c>
      <c r="C10" s="98">
        <v>1</v>
      </c>
      <c r="D10" s="98">
        <v>1</v>
      </c>
      <c r="E10" s="98" t="s">
        <v>520</v>
      </c>
      <c r="F10" s="98" t="s">
        <v>523</v>
      </c>
      <c r="G10" s="98">
        <v>64.48</v>
      </c>
      <c r="H10" s="98">
        <v>59.36</v>
      </c>
      <c r="I10" s="98">
        <v>39.729999999999997</v>
      </c>
      <c r="J10" s="98">
        <v>67.83</v>
      </c>
      <c r="K10" s="98">
        <v>95.33</v>
      </c>
      <c r="L10" s="98">
        <v>77.64</v>
      </c>
      <c r="M10" s="98">
        <v>79.03</v>
      </c>
      <c r="N10" s="98">
        <v>80.38</v>
      </c>
    </row>
    <row r="11" spans="1:14" x14ac:dyDescent="0.25">
      <c r="A11" s="98" t="s">
        <v>522</v>
      </c>
      <c r="B11" s="98" t="s">
        <v>521</v>
      </c>
      <c r="C11" s="98">
        <v>1</v>
      </c>
      <c r="D11" s="98">
        <v>1</v>
      </c>
      <c r="E11" s="98" t="s">
        <v>520</v>
      </c>
      <c r="F11" s="98" t="s">
        <v>519</v>
      </c>
      <c r="G11" s="98">
        <v>71.209999999999994</v>
      </c>
      <c r="H11" s="98">
        <v>64.34</v>
      </c>
      <c r="I11" s="98">
        <v>41.69</v>
      </c>
      <c r="J11" s="98">
        <v>70.89</v>
      </c>
      <c r="K11" s="98">
        <v>100.94</v>
      </c>
      <c r="L11" s="98">
        <v>82.41</v>
      </c>
      <c r="M11" s="98">
        <v>84.15</v>
      </c>
      <c r="N11" s="98">
        <v>85.38</v>
      </c>
    </row>
    <row r="12" spans="1:14" x14ac:dyDescent="0.25">
      <c r="A12" s="98" t="s">
        <v>518</v>
      </c>
      <c r="B12" s="98" t="s">
        <v>518</v>
      </c>
      <c r="C12" s="98">
        <v>0</v>
      </c>
      <c r="D12" s="98">
        <v>0</v>
      </c>
      <c r="E12" s="98" t="s">
        <v>487</v>
      </c>
    </row>
    <row r="13" spans="1:14" x14ac:dyDescent="0.25">
      <c r="A13" s="98" t="s">
        <v>517</v>
      </c>
      <c r="B13" s="98" t="s">
        <v>517</v>
      </c>
      <c r="C13" s="98">
        <v>0</v>
      </c>
      <c r="D13" s="98">
        <v>0</v>
      </c>
    </row>
    <row r="14" spans="1:14" x14ac:dyDescent="0.25">
      <c r="A14" s="98" t="s">
        <v>516</v>
      </c>
      <c r="B14" s="98" t="s">
        <v>515</v>
      </c>
      <c r="C14" s="98">
        <v>1</v>
      </c>
      <c r="D14" s="98">
        <v>1</v>
      </c>
      <c r="E14" s="98" t="s">
        <v>487</v>
      </c>
      <c r="F14" s="98" t="s">
        <v>514</v>
      </c>
      <c r="G14" s="98">
        <v>198</v>
      </c>
      <c r="H14" s="98">
        <v>186</v>
      </c>
      <c r="I14" s="98">
        <v>133</v>
      </c>
      <c r="J14" s="98">
        <v>219</v>
      </c>
      <c r="K14" s="98">
        <v>309</v>
      </c>
      <c r="L14" s="98">
        <v>264</v>
      </c>
      <c r="M14" s="98">
        <v>250</v>
      </c>
      <c r="N14" s="98">
        <v>257</v>
      </c>
    </row>
    <row r="15" spans="1:14" x14ac:dyDescent="0.25">
      <c r="A15" s="98" t="s">
        <v>513</v>
      </c>
      <c r="B15" s="98" t="s">
        <v>512</v>
      </c>
      <c r="C15" s="98">
        <v>1</v>
      </c>
      <c r="D15" s="98">
        <v>1</v>
      </c>
      <c r="E15" s="98" t="s">
        <v>487</v>
      </c>
      <c r="F15" s="98" t="s">
        <v>511</v>
      </c>
      <c r="G15" s="98">
        <v>213</v>
      </c>
      <c r="H15" s="98">
        <v>196</v>
      </c>
      <c r="I15" s="98">
        <v>130</v>
      </c>
      <c r="J15" s="98">
        <v>211</v>
      </c>
      <c r="K15" s="98">
        <v>358</v>
      </c>
      <c r="L15" s="98">
        <v>283</v>
      </c>
      <c r="M15" s="98">
        <v>261</v>
      </c>
      <c r="N15" s="98">
        <v>269</v>
      </c>
    </row>
    <row r="16" spans="1:14" x14ac:dyDescent="0.25">
      <c r="A16" s="98" t="s">
        <v>510</v>
      </c>
      <c r="B16" s="98" t="s">
        <v>509</v>
      </c>
      <c r="C16" s="98">
        <v>1</v>
      </c>
      <c r="D16" s="98">
        <v>1</v>
      </c>
      <c r="E16" s="98" t="s">
        <v>487</v>
      </c>
      <c r="F16" s="98" t="s">
        <v>508</v>
      </c>
      <c r="G16" s="98">
        <v>205</v>
      </c>
      <c r="H16" s="98">
        <v>190</v>
      </c>
      <c r="I16" s="98">
        <v>121</v>
      </c>
      <c r="J16" s="98">
        <v>191</v>
      </c>
      <c r="K16" s="98">
        <v>354</v>
      </c>
      <c r="L16" s="98">
        <v>269</v>
      </c>
      <c r="M16" s="98">
        <v>250</v>
      </c>
      <c r="N16" s="98">
        <v>260</v>
      </c>
    </row>
    <row r="17" spans="1:14" x14ac:dyDescent="0.25">
      <c r="A17" s="98" t="s">
        <v>427</v>
      </c>
      <c r="B17" s="98" t="s">
        <v>507</v>
      </c>
      <c r="C17" s="98">
        <v>1</v>
      </c>
      <c r="D17" s="98">
        <v>1</v>
      </c>
      <c r="E17" s="98" t="s">
        <v>487</v>
      </c>
      <c r="F17" s="98" t="s">
        <v>506</v>
      </c>
      <c r="G17" s="98">
        <v>212</v>
      </c>
      <c r="H17" s="98">
        <v>197</v>
      </c>
      <c r="I17" s="98">
        <v>131</v>
      </c>
      <c r="J17" s="98">
        <v>195</v>
      </c>
      <c r="K17" s="98">
        <v>340</v>
      </c>
      <c r="L17" s="98">
        <v>275</v>
      </c>
      <c r="M17" s="98">
        <v>253</v>
      </c>
      <c r="N17" s="98">
        <v>264</v>
      </c>
    </row>
    <row r="18" spans="1:14" x14ac:dyDescent="0.25">
      <c r="A18" s="98" t="s">
        <v>505</v>
      </c>
      <c r="B18" s="98" t="s">
        <v>504</v>
      </c>
      <c r="C18" s="98">
        <v>1</v>
      </c>
      <c r="D18" s="98">
        <v>1</v>
      </c>
      <c r="E18" s="98" t="s">
        <v>487</v>
      </c>
      <c r="F18" s="98" t="s">
        <v>503</v>
      </c>
      <c r="G18" s="98">
        <v>166</v>
      </c>
      <c r="H18" s="98">
        <v>158</v>
      </c>
      <c r="I18" s="98">
        <v>126</v>
      </c>
      <c r="J18" s="98">
        <v>190</v>
      </c>
      <c r="K18" s="98">
        <v>234</v>
      </c>
      <c r="L18" s="98">
        <v>199</v>
      </c>
      <c r="M18" s="98">
        <v>203</v>
      </c>
      <c r="N18" s="98">
        <v>207</v>
      </c>
    </row>
    <row r="19" spans="1:14" x14ac:dyDescent="0.25">
      <c r="A19" s="98" t="s">
        <v>428</v>
      </c>
      <c r="B19" s="98" t="s">
        <v>428</v>
      </c>
      <c r="C19" s="98">
        <v>0</v>
      </c>
      <c r="D19" s="98">
        <v>0</v>
      </c>
    </row>
    <row r="20" spans="1:14" x14ac:dyDescent="0.25">
      <c r="A20" s="98" t="s">
        <v>502</v>
      </c>
      <c r="B20" s="98" t="s">
        <v>501</v>
      </c>
      <c r="C20" s="98">
        <v>1</v>
      </c>
      <c r="D20" s="98">
        <v>1</v>
      </c>
      <c r="E20" s="98" t="s">
        <v>487</v>
      </c>
      <c r="F20" s="98" t="s">
        <v>500</v>
      </c>
      <c r="G20" s="98">
        <v>87</v>
      </c>
      <c r="H20" s="98">
        <v>54</v>
      </c>
      <c r="I20" s="98">
        <v>46</v>
      </c>
      <c r="J20" s="98">
        <v>104</v>
      </c>
      <c r="K20" s="98">
        <v>110</v>
      </c>
      <c r="L20" s="98">
        <v>71</v>
      </c>
      <c r="M20" s="98">
        <v>75</v>
      </c>
      <c r="N20" s="98">
        <v>69</v>
      </c>
    </row>
    <row r="21" spans="1:14" x14ac:dyDescent="0.25">
      <c r="A21" s="98" t="s">
        <v>499</v>
      </c>
      <c r="B21" s="98" t="s">
        <v>499</v>
      </c>
      <c r="C21" s="98">
        <v>0</v>
      </c>
      <c r="D21" s="98">
        <v>0</v>
      </c>
    </row>
    <row r="22" spans="1:14" x14ac:dyDescent="0.25">
      <c r="A22" s="98" t="s">
        <v>498</v>
      </c>
      <c r="B22" s="98" t="s">
        <v>497</v>
      </c>
      <c r="C22" s="98">
        <v>1</v>
      </c>
      <c r="D22" s="98">
        <v>1</v>
      </c>
      <c r="E22" s="98" t="s">
        <v>487</v>
      </c>
      <c r="F22" s="98" t="s">
        <v>496</v>
      </c>
      <c r="G22" s="98">
        <v>273</v>
      </c>
      <c r="H22" s="98">
        <v>260</v>
      </c>
      <c r="I22" s="98">
        <v>218</v>
      </c>
      <c r="J22" s="98">
        <v>302</v>
      </c>
      <c r="K22" s="98">
        <v>397</v>
      </c>
      <c r="L22" s="98">
        <v>352</v>
      </c>
      <c r="M22" s="98">
        <v>342</v>
      </c>
      <c r="N22" s="98">
        <v>347</v>
      </c>
    </row>
    <row r="23" spans="1:14" x14ac:dyDescent="0.25">
      <c r="A23" s="98" t="s">
        <v>495</v>
      </c>
      <c r="B23" s="98" t="s">
        <v>494</v>
      </c>
      <c r="C23" s="98">
        <v>1</v>
      </c>
      <c r="D23" s="98">
        <v>1</v>
      </c>
      <c r="E23" s="98" t="s">
        <v>487</v>
      </c>
      <c r="F23" s="98" t="s">
        <v>493</v>
      </c>
      <c r="G23" s="98">
        <v>282</v>
      </c>
      <c r="H23" s="98">
        <v>269</v>
      </c>
      <c r="I23" s="98">
        <v>227</v>
      </c>
      <c r="J23" s="98">
        <v>311</v>
      </c>
      <c r="K23" s="98">
        <v>408</v>
      </c>
      <c r="L23" s="98">
        <v>364</v>
      </c>
      <c r="M23" s="98">
        <v>354</v>
      </c>
      <c r="N23" s="98">
        <v>360</v>
      </c>
    </row>
    <row r="24" spans="1:14" x14ac:dyDescent="0.25">
      <c r="A24" s="98" t="s">
        <v>492</v>
      </c>
      <c r="B24" s="98" t="s">
        <v>491</v>
      </c>
      <c r="C24" s="98">
        <v>1</v>
      </c>
      <c r="D24" s="98">
        <v>1</v>
      </c>
      <c r="E24" s="98" t="s">
        <v>487</v>
      </c>
      <c r="F24" s="98" t="s">
        <v>490</v>
      </c>
      <c r="G24" s="98">
        <v>318</v>
      </c>
      <c r="H24" s="98">
        <v>306</v>
      </c>
      <c r="I24" s="98">
        <v>256</v>
      </c>
      <c r="J24" s="98">
        <v>328</v>
      </c>
      <c r="K24" s="98">
        <v>499</v>
      </c>
      <c r="L24" s="98">
        <v>422</v>
      </c>
      <c r="M24" s="98">
        <v>388</v>
      </c>
      <c r="N24" s="98">
        <v>399</v>
      </c>
    </row>
    <row r="25" spans="1:14" x14ac:dyDescent="0.25">
      <c r="A25" s="98" t="s">
        <v>489</v>
      </c>
      <c r="B25" s="98" t="s">
        <v>488</v>
      </c>
      <c r="C25" s="98">
        <v>1</v>
      </c>
      <c r="D25" s="98">
        <v>1</v>
      </c>
      <c r="E25" s="98" t="s">
        <v>487</v>
      </c>
      <c r="F25" s="98" t="s">
        <v>486</v>
      </c>
      <c r="G25" s="98">
        <v>309</v>
      </c>
      <c r="H25" s="98">
        <v>299</v>
      </c>
      <c r="I25" s="98">
        <v>230</v>
      </c>
      <c r="J25" s="98">
        <v>301</v>
      </c>
      <c r="K25" s="98">
        <v>501</v>
      </c>
      <c r="L25" s="98">
        <v>384</v>
      </c>
      <c r="M25" s="98">
        <v>365</v>
      </c>
      <c r="N25" s="98">
        <v>367</v>
      </c>
    </row>
    <row r="26" spans="1:14" x14ac:dyDescent="0.25">
      <c r="A26" s="98" t="s">
        <v>184</v>
      </c>
      <c r="B26" s="98" t="s">
        <v>184</v>
      </c>
      <c r="C26" s="98">
        <v>0</v>
      </c>
      <c r="D26" s="98">
        <v>0</v>
      </c>
      <c r="E26" s="98" t="s">
        <v>475</v>
      </c>
    </row>
    <row r="27" spans="1:14" x14ac:dyDescent="0.25">
      <c r="A27" s="98" t="s">
        <v>484</v>
      </c>
      <c r="B27" s="98" t="s">
        <v>483</v>
      </c>
      <c r="C27" s="98">
        <v>1</v>
      </c>
      <c r="D27" s="98">
        <v>1</v>
      </c>
      <c r="E27" s="98" t="s">
        <v>475</v>
      </c>
      <c r="F27" s="98" t="s">
        <v>485</v>
      </c>
      <c r="G27" s="98">
        <v>3.27</v>
      </c>
      <c r="H27" s="98">
        <v>2.67</v>
      </c>
      <c r="I27" s="98">
        <v>2.11</v>
      </c>
      <c r="J27" s="98">
        <v>4.0599999999999996</v>
      </c>
      <c r="K27" s="98">
        <v>6.67</v>
      </c>
      <c r="L27" s="98">
        <v>2.63</v>
      </c>
      <c r="M27" s="98">
        <v>2.56</v>
      </c>
      <c r="N27" s="98">
        <v>3.37</v>
      </c>
    </row>
    <row r="28" spans="1:14" x14ac:dyDescent="0.25">
      <c r="A28" s="98" t="s">
        <v>484</v>
      </c>
      <c r="B28" s="98" t="s">
        <v>483</v>
      </c>
      <c r="C28" s="98">
        <v>1</v>
      </c>
      <c r="D28" s="98">
        <v>1</v>
      </c>
      <c r="E28" s="98" t="s">
        <v>464</v>
      </c>
      <c r="F28" s="98" t="s">
        <v>482</v>
      </c>
      <c r="G28" s="98">
        <v>3.15</v>
      </c>
      <c r="H28" s="98">
        <v>2.57</v>
      </c>
      <c r="I28" s="98">
        <v>2.0299999999999998</v>
      </c>
      <c r="J28" s="98">
        <v>3.91</v>
      </c>
      <c r="K28" s="98">
        <v>6.42</v>
      </c>
      <c r="L28" s="98">
        <v>2.54</v>
      </c>
      <c r="M28" s="98">
        <v>2.46</v>
      </c>
      <c r="N28" s="98">
        <v>3.24</v>
      </c>
    </row>
    <row r="29" spans="1:14" x14ac:dyDescent="0.25">
      <c r="A29" s="98" t="s">
        <v>481</v>
      </c>
      <c r="B29" s="98" t="s">
        <v>481</v>
      </c>
      <c r="C29" s="98">
        <v>0</v>
      </c>
      <c r="D29" s="98">
        <v>0</v>
      </c>
      <c r="E29" s="98" t="s">
        <v>475</v>
      </c>
    </row>
    <row r="30" spans="1:14" x14ac:dyDescent="0.25">
      <c r="A30" s="98" t="s">
        <v>461</v>
      </c>
      <c r="B30" s="98" t="s">
        <v>480</v>
      </c>
      <c r="C30" s="98">
        <v>1</v>
      </c>
      <c r="D30" s="98">
        <v>1</v>
      </c>
      <c r="E30" s="98" t="s">
        <v>475</v>
      </c>
      <c r="F30" s="98" t="s">
        <v>479</v>
      </c>
      <c r="G30" s="98">
        <v>4.1900000000000004</v>
      </c>
      <c r="H30" s="98">
        <v>3.9</v>
      </c>
      <c r="I30" s="98">
        <v>3.33</v>
      </c>
      <c r="J30" s="98">
        <v>5.45</v>
      </c>
      <c r="K30" s="98">
        <v>7.66</v>
      </c>
      <c r="L30" s="98">
        <v>4.59</v>
      </c>
      <c r="M30" s="98">
        <v>4.07</v>
      </c>
      <c r="N30" s="98">
        <v>4.67</v>
      </c>
    </row>
    <row r="31" spans="1:14" x14ac:dyDescent="0.25">
      <c r="A31" s="98" t="s">
        <v>458</v>
      </c>
      <c r="B31" s="98" t="s">
        <v>478</v>
      </c>
      <c r="C31" s="98">
        <v>1</v>
      </c>
      <c r="D31" s="98">
        <v>1</v>
      </c>
      <c r="E31" s="98" t="s">
        <v>475</v>
      </c>
      <c r="F31" s="98" t="s">
        <v>477</v>
      </c>
      <c r="G31" s="98">
        <v>7.77</v>
      </c>
      <c r="H31" s="98">
        <v>7.59</v>
      </c>
      <c r="I31" s="98">
        <v>7.49</v>
      </c>
      <c r="J31" s="98">
        <v>8.82</v>
      </c>
      <c r="K31" s="98">
        <v>11.32</v>
      </c>
      <c r="L31" s="98">
        <v>10.89</v>
      </c>
      <c r="M31" s="98">
        <v>9.3699999999999992</v>
      </c>
      <c r="N31" s="98">
        <v>8.8000000000000007</v>
      </c>
    </row>
    <row r="32" spans="1:14" x14ac:dyDescent="0.25">
      <c r="A32" s="98" t="s">
        <v>455</v>
      </c>
      <c r="B32" s="98" t="s">
        <v>476</v>
      </c>
      <c r="C32" s="98">
        <v>1</v>
      </c>
      <c r="D32" s="98">
        <v>1</v>
      </c>
      <c r="E32" s="98" t="s">
        <v>475</v>
      </c>
      <c r="F32" s="98" t="s">
        <v>474</v>
      </c>
      <c r="G32" s="98">
        <v>10.46</v>
      </c>
      <c r="H32" s="98">
        <v>10.46</v>
      </c>
      <c r="I32" s="98">
        <v>10.76</v>
      </c>
      <c r="J32" s="98">
        <v>12.21</v>
      </c>
      <c r="K32" s="98">
        <v>14.77</v>
      </c>
      <c r="L32" s="98">
        <v>15.19</v>
      </c>
      <c r="M32" s="98">
        <v>13.68</v>
      </c>
      <c r="N32" s="98">
        <v>12.8</v>
      </c>
    </row>
    <row r="33" spans="1:14" x14ac:dyDescent="0.25">
      <c r="A33" s="98" t="s">
        <v>473</v>
      </c>
      <c r="B33" s="98" t="s">
        <v>473</v>
      </c>
      <c r="C33" s="98">
        <v>0</v>
      </c>
      <c r="D33" s="98">
        <v>0</v>
      </c>
      <c r="E33" s="98" t="s">
        <v>464</v>
      </c>
    </row>
    <row r="34" spans="1:14" x14ac:dyDescent="0.25">
      <c r="A34" s="98" t="s">
        <v>472</v>
      </c>
      <c r="B34" s="98" t="s">
        <v>472</v>
      </c>
      <c r="C34" s="98">
        <v>0</v>
      </c>
      <c r="D34" s="98">
        <v>0</v>
      </c>
      <c r="E34" s="98" t="s">
        <v>464</v>
      </c>
    </row>
    <row r="35" spans="1:14" x14ac:dyDescent="0.25">
      <c r="A35" s="98" t="s">
        <v>111</v>
      </c>
      <c r="B35" s="98" t="s">
        <v>471</v>
      </c>
      <c r="C35" s="98">
        <v>1</v>
      </c>
      <c r="D35" s="98">
        <v>1</v>
      </c>
      <c r="E35" s="98" t="s">
        <v>464</v>
      </c>
      <c r="F35" s="98" t="s">
        <v>470</v>
      </c>
      <c r="G35" s="98">
        <v>2.06</v>
      </c>
      <c r="H35" s="98">
        <v>2.02</v>
      </c>
      <c r="I35" s="98">
        <v>1.92</v>
      </c>
      <c r="J35" s="98">
        <v>1.98</v>
      </c>
      <c r="K35" s="98">
        <v>2.36</v>
      </c>
      <c r="L35" s="98">
        <v>2.52</v>
      </c>
      <c r="M35" s="98">
        <v>2.4900000000000002</v>
      </c>
      <c r="N35" s="98">
        <v>2.4300000000000002</v>
      </c>
    </row>
    <row r="36" spans="1:14" x14ac:dyDescent="0.25">
      <c r="A36" s="98" t="s">
        <v>184</v>
      </c>
      <c r="B36" s="98" t="s">
        <v>469</v>
      </c>
      <c r="C36" s="98">
        <v>1</v>
      </c>
      <c r="D36" s="98">
        <v>1</v>
      </c>
      <c r="E36" s="98" t="s">
        <v>464</v>
      </c>
      <c r="F36" s="98" t="s">
        <v>468</v>
      </c>
      <c r="G36" s="98">
        <v>3.55</v>
      </c>
      <c r="H36" s="98">
        <v>2.88</v>
      </c>
      <c r="I36" s="98">
        <v>2.4</v>
      </c>
      <c r="J36" s="98">
        <v>5.2</v>
      </c>
      <c r="K36" s="98">
        <v>7.21</v>
      </c>
      <c r="L36" s="98">
        <v>3.36</v>
      </c>
      <c r="M36" s="98">
        <v>2.91</v>
      </c>
      <c r="N36" s="98">
        <v>3.47</v>
      </c>
    </row>
    <row r="37" spans="1:14" x14ac:dyDescent="0.25">
      <c r="A37" s="98" t="s">
        <v>429</v>
      </c>
      <c r="B37" s="98" t="s">
        <v>467</v>
      </c>
      <c r="C37" s="98">
        <v>1</v>
      </c>
      <c r="D37" s="98">
        <v>1</v>
      </c>
      <c r="E37" s="98" t="s">
        <v>464</v>
      </c>
      <c r="F37" s="98" t="s">
        <v>466</v>
      </c>
      <c r="G37" s="98">
        <v>12.92</v>
      </c>
      <c r="H37" s="98">
        <v>12.73</v>
      </c>
      <c r="I37" s="98">
        <v>9.15</v>
      </c>
      <c r="J37" s="98">
        <v>13.66</v>
      </c>
      <c r="K37" s="98">
        <v>21.58</v>
      </c>
      <c r="L37" s="98">
        <v>19.32</v>
      </c>
      <c r="M37" s="98">
        <v>16.75</v>
      </c>
      <c r="N37" s="98">
        <v>16.16</v>
      </c>
    </row>
    <row r="38" spans="1:14" x14ac:dyDescent="0.25">
      <c r="A38" s="98" t="s">
        <v>426</v>
      </c>
      <c r="B38" s="98" t="s">
        <v>465</v>
      </c>
      <c r="C38" s="98">
        <v>1</v>
      </c>
      <c r="D38" s="98">
        <v>1</v>
      </c>
      <c r="E38" s="98" t="s">
        <v>464</v>
      </c>
      <c r="F38" s="98" t="s">
        <v>463</v>
      </c>
      <c r="G38" s="98">
        <v>16.2</v>
      </c>
      <c r="H38" s="98">
        <v>15.16</v>
      </c>
      <c r="I38" s="98">
        <v>10.89</v>
      </c>
      <c r="J38" s="98">
        <v>15.61</v>
      </c>
      <c r="K38" s="98">
        <v>25.01</v>
      </c>
      <c r="L38" s="98">
        <v>21.47</v>
      </c>
      <c r="M38" s="98">
        <v>20.09</v>
      </c>
      <c r="N38" s="98">
        <v>20.69</v>
      </c>
    </row>
    <row r="39" spans="1:14" x14ac:dyDescent="0.25">
      <c r="A39" s="98" t="s">
        <v>462</v>
      </c>
      <c r="B39" s="98" t="s">
        <v>462</v>
      </c>
      <c r="C39" s="98">
        <v>0</v>
      </c>
      <c r="D39" s="98">
        <v>0</v>
      </c>
      <c r="E39" s="98" t="s">
        <v>453</v>
      </c>
    </row>
    <row r="40" spans="1:14" x14ac:dyDescent="0.25">
      <c r="A40" s="98" t="s">
        <v>461</v>
      </c>
      <c r="B40" s="98" t="s">
        <v>460</v>
      </c>
      <c r="C40" s="98">
        <v>1</v>
      </c>
      <c r="D40" s="98">
        <v>1</v>
      </c>
      <c r="E40" s="98" t="s">
        <v>453</v>
      </c>
      <c r="F40" s="98" t="s">
        <v>459</v>
      </c>
      <c r="G40" s="98">
        <v>6.92</v>
      </c>
      <c r="H40" s="98">
        <v>6.81</v>
      </c>
      <c r="I40" s="98">
        <v>6.67</v>
      </c>
      <c r="J40" s="98">
        <v>7.18</v>
      </c>
      <c r="K40" s="98">
        <v>8.32</v>
      </c>
      <c r="L40" s="98">
        <v>8.0500000000000007</v>
      </c>
      <c r="M40" s="98">
        <v>7.9</v>
      </c>
      <c r="N40" s="98">
        <v>7.98</v>
      </c>
    </row>
    <row r="41" spans="1:14" x14ac:dyDescent="0.25">
      <c r="A41" s="98" t="s">
        <v>458</v>
      </c>
      <c r="B41" s="98" t="s">
        <v>457</v>
      </c>
      <c r="C41" s="98">
        <v>1</v>
      </c>
      <c r="D41" s="98">
        <v>1</v>
      </c>
      <c r="E41" s="98" t="s">
        <v>453</v>
      </c>
      <c r="F41" s="98" t="s">
        <v>456</v>
      </c>
      <c r="G41" s="98">
        <v>10.67</v>
      </c>
      <c r="H41" s="98">
        <v>10.67</v>
      </c>
      <c r="I41" s="98">
        <v>10.59</v>
      </c>
      <c r="J41" s="98">
        <v>11.22</v>
      </c>
      <c r="K41" s="98">
        <v>12.41</v>
      </c>
      <c r="L41" s="98">
        <v>12.74</v>
      </c>
      <c r="M41" s="98">
        <v>12.75</v>
      </c>
      <c r="N41" s="98">
        <v>13.03</v>
      </c>
    </row>
    <row r="42" spans="1:14" x14ac:dyDescent="0.25">
      <c r="A42" s="98" t="s">
        <v>455</v>
      </c>
      <c r="B42" s="98" t="s">
        <v>454</v>
      </c>
      <c r="C42" s="98">
        <v>1</v>
      </c>
      <c r="D42" s="98">
        <v>1</v>
      </c>
      <c r="E42" s="98" t="s">
        <v>453</v>
      </c>
      <c r="F42" s="98" t="s">
        <v>452</v>
      </c>
      <c r="G42" s="98">
        <v>12.87</v>
      </c>
      <c r="H42" s="98">
        <v>13.01</v>
      </c>
      <c r="I42" s="98">
        <v>13.16</v>
      </c>
      <c r="J42" s="98">
        <v>13.66</v>
      </c>
      <c r="K42" s="98">
        <v>15.04</v>
      </c>
      <c r="L42" s="98">
        <v>15.98</v>
      </c>
      <c r="M42" s="98">
        <v>16.059999999999999</v>
      </c>
      <c r="N42" s="98">
        <v>16.39</v>
      </c>
    </row>
  </sheetData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I115"/>
  <sheetViews>
    <sheetView workbookViewId="0">
      <selection activeCell="D17" sqref="D17"/>
    </sheetView>
  </sheetViews>
  <sheetFormatPr baseColWidth="10" defaultRowHeight="15" x14ac:dyDescent="0.25"/>
  <cols>
    <col min="1" max="1" width="27.28515625" style="98" customWidth="1"/>
    <col min="2" max="16384" width="11.42578125" style="98"/>
  </cols>
  <sheetData>
    <row r="1" spans="1:35" x14ac:dyDescent="0.25">
      <c r="A1" s="98" t="s">
        <v>438</v>
      </c>
    </row>
    <row r="2" spans="1:35" x14ac:dyDescent="0.25">
      <c r="A2" s="98" t="s">
        <v>450</v>
      </c>
    </row>
    <row r="3" spans="1:35" x14ac:dyDescent="0.25">
      <c r="A3" s="98" t="s">
        <v>449</v>
      </c>
    </row>
    <row r="4" spans="1:35" x14ac:dyDescent="0.25">
      <c r="A4" s="98" t="s">
        <v>77</v>
      </c>
    </row>
    <row r="5" spans="1:35" x14ac:dyDescent="0.25">
      <c r="B5" s="98" t="s">
        <v>78</v>
      </c>
      <c r="C5" s="98" t="s">
        <v>79</v>
      </c>
      <c r="D5" s="98" t="s">
        <v>80</v>
      </c>
      <c r="E5" s="98">
        <v>2021</v>
      </c>
      <c r="F5" s="98">
        <v>2022</v>
      </c>
      <c r="G5" s="98">
        <v>2023</v>
      </c>
      <c r="H5" s="98">
        <v>2024</v>
      </c>
      <c r="I5" s="98">
        <v>2025</v>
      </c>
      <c r="J5" s="98">
        <v>2026</v>
      </c>
      <c r="K5" s="98">
        <v>2027</v>
      </c>
      <c r="L5" s="98">
        <v>2028</v>
      </c>
      <c r="M5" s="98">
        <v>2029</v>
      </c>
      <c r="N5" s="98">
        <v>2030</v>
      </c>
      <c r="O5" s="98">
        <v>2031</v>
      </c>
      <c r="P5" s="98">
        <v>2032</v>
      </c>
      <c r="Q5" s="98">
        <v>2033</v>
      </c>
      <c r="R5" s="98">
        <v>2034</v>
      </c>
      <c r="S5" s="98">
        <v>2035</v>
      </c>
      <c r="T5" s="98">
        <v>2036</v>
      </c>
      <c r="U5" s="98">
        <v>2037</v>
      </c>
      <c r="V5" s="98">
        <v>2038</v>
      </c>
      <c r="W5" s="98">
        <v>2039</v>
      </c>
      <c r="X5" s="98">
        <v>2040</v>
      </c>
      <c r="Y5" s="98">
        <v>2041</v>
      </c>
      <c r="Z5" s="98">
        <v>2042</v>
      </c>
      <c r="AA5" s="98">
        <v>2043</v>
      </c>
      <c r="AB5" s="98">
        <v>2044</v>
      </c>
      <c r="AC5" s="98">
        <v>2045</v>
      </c>
      <c r="AD5" s="98">
        <v>2046</v>
      </c>
      <c r="AE5" s="98">
        <v>2047</v>
      </c>
      <c r="AF5" s="98">
        <v>2048</v>
      </c>
      <c r="AG5" s="98">
        <v>2049</v>
      </c>
      <c r="AH5" s="98">
        <v>2050</v>
      </c>
      <c r="AI5" s="98" t="s">
        <v>81</v>
      </c>
    </row>
    <row r="6" spans="1:35" x14ac:dyDescent="0.25">
      <c r="A6" s="98" t="s">
        <v>437</v>
      </c>
    </row>
    <row r="7" spans="1:35" x14ac:dyDescent="0.25">
      <c r="A7" s="98" t="s">
        <v>436</v>
      </c>
    </row>
    <row r="8" spans="1:35" x14ac:dyDescent="0.25">
      <c r="A8" s="98" t="s">
        <v>435</v>
      </c>
      <c r="B8" s="98" t="s">
        <v>448</v>
      </c>
      <c r="D8" s="98" t="s">
        <v>371</v>
      </c>
    </row>
    <row r="9" spans="1:35" x14ac:dyDescent="0.25">
      <c r="A9" s="98" t="s">
        <v>86</v>
      </c>
      <c r="B9" s="98" t="s">
        <v>434</v>
      </c>
      <c r="C9" s="98" t="s">
        <v>433</v>
      </c>
      <c r="D9" s="98" t="s">
        <v>371</v>
      </c>
      <c r="F9" s="98">
        <v>102.129997</v>
      </c>
      <c r="G9" s="98">
        <v>95.329002000000003</v>
      </c>
      <c r="H9" s="98">
        <v>98.708404999999999</v>
      </c>
      <c r="I9" s="98">
        <v>94.878890999999996</v>
      </c>
      <c r="J9" s="98">
        <v>97.830475000000007</v>
      </c>
      <c r="K9" s="98">
        <v>100.425552</v>
      </c>
      <c r="L9" s="98">
        <v>103.260544</v>
      </c>
      <c r="M9" s="98">
        <v>106.227829</v>
      </c>
      <c r="N9" s="98">
        <v>109.43918600000001</v>
      </c>
      <c r="O9" s="98">
        <v>112.639786</v>
      </c>
      <c r="P9" s="98">
        <v>116.265869</v>
      </c>
      <c r="Q9" s="98">
        <v>119.61837800000001</v>
      </c>
      <c r="R9" s="98">
        <v>123.399551</v>
      </c>
      <c r="S9" s="98">
        <v>127.457848</v>
      </c>
      <c r="T9" s="98">
        <v>131.21597299999999</v>
      </c>
      <c r="U9" s="98">
        <v>135.083923</v>
      </c>
      <c r="V9" s="98">
        <v>138.85072299999999</v>
      </c>
      <c r="W9" s="98">
        <v>142.69729599999999</v>
      </c>
      <c r="X9" s="98">
        <v>146.67823799999999</v>
      </c>
      <c r="Y9" s="98">
        <v>150.81691000000001</v>
      </c>
      <c r="Z9" s="98">
        <v>154.928268</v>
      </c>
      <c r="AA9" s="98">
        <v>159.09347500000001</v>
      </c>
      <c r="AB9" s="98">
        <v>163.57148699999999</v>
      </c>
      <c r="AC9" s="98">
        <v>167.987595</v>
      </c>
      <c r="AD9" s="98">
        <v>173.312363</v>
      </c>
      <c r="AE9" s="98">
        <v>178.174057</v>
      </c>
      <c r="AF9" s="98">
        <v>183.52430699999999</v>
      </c>
      <c r="AG9" s="98">
        <v>189.210342</v>
      </c>
      <c r="AH9" s="98">
        <v>194.299271</v>
      </c>
      <c r="AI9" s="99">
        <v>2.3E-2</v>
      </c>
    </row>
    <row r="10" spans="1:35" x14ac:dyDescent="0.25">
      <c r="A10" s="98" t="s">
        <v>89</v>
      </c>
      <c r="B10" s="98" t="s">
        <v>447</v>
      </c>
      <c r="C10" s="98" t="s">
        <v>446</v>
      </c>
      <c r="D10" s="98" t="s">
        <v>371</v>
      </c>
      <c r="F10" s="98">
        <v>102.129997</v>
      </c>
      <c r="G10" s="98">
        <v>177.06796299999999</v>
      </c>
      <c r="H10" s="98">
        <v>182.146805</v>
      </c>
      <c r="I10" s="98">
        <v>191.31384299999999</v>
      </c>
      <c r="J10" s="98">
        <v>197.33255</v>
      </c>
      <c r="K10" s="98">
        <v>202.83218400000001</v>
      </c>
      <c r="L10" s="98">
        <v>211.05892900000001</v>
      </c>
      <c r="M10" s="98">
        <v>219.212051</v>
      </c>
      <c r="N10" s="98">
        <v>227.307098</v>
      </c>
      <c r="O10" s="98">
        <v>236.33315999999999</v>
      </c>
      <c r="P10" s="98">
        <v>240.69311500000001</v>
      </c>
      <c r="Q10" s="98">
        <v>249.10891699999999</v>
      </c>
      <c r="R10" s="98">
        <v>260.13980099999998</v>
      </c>
      <c r="S10" s="98">
        <v>266.78341699999999</v>
      </c>
      <c r="T10" s="98">
        <v>272.32070900000002</v>
      </c>
      <c r="U10" s="98">
        <v>282.424622</v>
      </c>
      <c r="V10" s="98">
        <v>282.71121199999999</v>
      </c>
      <c r="W10" s="98">
        <v>288.89120500000001</v>
      </c>
      <c r="X10" s="98">
        <v>295.32135</v>
      </c>
      <c r="Y10" s="98">
        <v>304.38076799999999</v>
      </c>
      <c r="Z10" s="98">
        <v>312.71563700000002</v>
      </c>
      <c r="AA10" s="98">
        <v>318.85574300000002</v>
      </c>
      <c r="AB10" s="98">
        <v>326.68182400000001</v>
      </c>
      <c r="AC10" s="98">
        <v>331.069885</v>
      </c>
      <c r="AD10" s="98">
        <v>336.738068</v>
      </c>
      <c r="AE10" s="98">
        <v>344.56201199999998</v>
      </c>
      <c r="AF10" s="98">
        <v>354.44207799999998</v>
      </c>
      <c r="AG10" s="98">
        <v>359.83898900000003</v>
      </c>
      <c r="AH10" s="98">
        <v>366.38501000000002</v>
      </c>
      <c r="AI10" s="99">
        <v>4.7E-2</v>
      </c>
    </row>
    <row r="11" spans="1:35" x14ac:dyDescent="0.25">
      <c r="A11" s="98" t="s">
        <v>92</v>
      </c>
      <c r="B11" s="98" t="s">
        <v>445</v>
      </c>
      <c r="C11" s="98" t="s">
        <v>444</v>
      </c>
      <c r="D11" s="98" t="s">
        <v>371</v>
      </c>
      <c r="F11" s="98">
        <v>102.129997</v>
      </c>
      <c r="G11" s="98">
        <v>44.884354000000002</v>
      </c>
      <c r="H11" s="98">
        <v>46.687331999999998</v>
      </c>
      <c r="I11" s="98">
        <v>47.901820999999998</v>
      </c>
      <c r="J11" s="98">
        <v>49.076511000000004</v>
      </c>
      <c r="K11" s="98">
        <v>49.748992999999999</v>
      </c>
      <c r="L11" s="98">
        <v>51.747452000000003</v>
      </c>
      <c r="M11" s="98">
        <v>52.753216000000002</v>
      </c>
      <c r="N11" s="98">
        <v>54.358500999999997</v>
      </c>
      <c r="O11" s="98">
        <v>56.124961999999996</v>
      </c>
      <c r="P11" s="98">
        <v>57.978230000000003</v>
      </c>
      <c r="Q11" s="98">
        <v>59.941422000000003</v>
      </c>
      <c r="R11" s="98">
        <v>61.09449</v>
      </c>
      <c r="S11" s="98">
        <v>62.968905999999997</v>
      </c>
      <c r="T11" s="98">
        <v>65.077468999999994</v>
      </c>
      <c r="U11" s="98">
        <v>66.809425000000005</v>
      </c>
      <c r="V11" s="98">
        <v>68.127837999999997</v>
      </c>
      <c r="W11" s="98">
        <v>70.004172999999994</v>
      </c>
      <c r="X11" s="98">
        <v>70.147186000000005</v>
      </c>
      <c r="Y11" s="98">
        <v>71.453232</v>
      </c>
      <c r="Z11" s="98">
        <v>72.752785000000003</v>
      </c>
      <c r="AA11" s="98">
        <v>74.057518000000002</v>
      </c>
      <c r="AB11" s="98">
        <v>76.086876000000004</v>
      </c>
      <c r="AC11" s="98">
        <v>77.440017999999995</v>
      </c>
      <c r="AD11" s="98">
        <v>80.134620999999996</v>
      </c>
      <c r="AE11" s="98">
        <v>80.527221999999995</v>
      </c>
      <c r="AF11" s="98">
        <v>83.010245999999995</v>
      </c>
      <c r="AG11" s="98">
        <v>83.836517000000001</v>
      </c>
      <c r="AH11" s="98">
        <v>86.677031999999997</v>
      </c>
      <c r="AI11" s="99">
        <v>-6.0000000000000001E-3</v>
      </c>
    </row>
    <row r="12" spans="1:35" x14ac:dyDescent="0.25">
      <c r="A12" s="98" t="s">
        <v>432</v>
      </c>
      <c r="B12" s="98" t="s">
        <v>443</v>
      </c>
      <c r="D12" s="98" t="s">
        <v>371</v>
      </c>
    </row>
    <row r="13" spans="1:35" x14ac:dyDescent="0.25">
      <c r="A13" s="98" t="s">
        <v>86</v>
      </c>
      <c r="B13" s="98" t="s">
        <v>431</v>
      </c>
      <c r="C13" s="98" t="s">
        <v>430</v>
      </c>
      <c r="D13" s="98" t="s">
        <v>371</v>
      </c>
      <c r="F13" s="98">
        <v>95.875998999999993</v>
      </c>
      <c r="G13" s="98">
        <v>89.329002000000003</v>
      </c>
      <c r="H13" s="98">
        <v>97.249779000000004</v>
      </c>
      <c r="I13" s="98">
        <v>92.900146000000007</v>
      </c>
      <c r="J13" s="98">
        <v>94.905304000000001</v>
      </c>
      <c r="K13" s="98">
        <v>97.271384999999995</v>
      </c>
      <c r="L13" s="98">
        <v>100.22315999999999</v>
      </c>
      <c r="M13" s="98">
        <v>102.98326900000001</v>
      </c>
      <c r="N13" s="98">
        <v>105.828407</v>
      </c>
      <c r="O13" s="98">
        <v>108.94564099999999</v>
      </c>
      <c r="P13" s="98">
        <v>112.41229199999999</v>
      </c>
      <c r="Q13" s="98">
        <v>115.627411</v>
      </c>
      <c r="R13" s="98">
        <v>119.291077</v>
      </c>
      <c r="S13" s="98">
        <v>122.66132399999999</v>
      </c>
      <c r="T13" s="98">
        <v>126.59264400000001</v>
      </c>
      <c r="U13" s="98">
        <v>130.29289199999999</v>
      </c>
      <c r="V13" s="98">
        <v>133.71722399999999</v>
      </c>
      <c r="W13" s="98">
        <v>137.44975299999999</v>
      </c>
      <c r="X13" s="98">
        <v>141.151093</v>
      </c>
      <c r="Y13" s="98">
        <v>145.09960899999999</v>
      </c>
      <c r="Z13" s="98">
        <v>149.102936</v>
      </c>
      <c r="AA13" s="98">
        <v>153.158661</v>
      </c>
      <c r="AB13" s="98">
        <v>157.370575</v>
      </c>
      <c r="AC13" s="98">
        <v>161.615891</v>
      </c>
      <c r="AD13" s="98">
        <v>166.70979299999999</v>
      </c>
      <c r="AE13" s="98">
        <v>171.44435100000001</v>
      </c>
      <c r="AF13" s="98">
        <v>176.82122799999999</v>
      </c>
      <c r="AG13" s="98">
        <v>182.42593400000001</v>
      </c>
      <c r="AH13" s="98">
        <v>187.283264</v>
      </c>
      <c r="AI13" s="99">
        <v>2.4E-2</v>
      </c>
    </row>
    <row r="14" spans="1:35" x14ac:dyDescent="0.25">
      <c r="A14" s="98" t="s">
        <v>89</v>
      </c>
      <c r="B14" s="98" t="s">
        <v>442</v>
      </c>
      <c r="C14" s="98" t="s">
        <v>441</v>
      </c>
      <c r="D14" s="98" t="s">
        <v>371</v>
      </c>
      <c r="F14" s="98">
        <v>95.875998999999993</v>
      </c>
      <c r="G14" s="98">
        <v>174.611572</v>
      </c>
      <c r="H14" s="98">
        <v>178.524292</v>
      </c>
      <c r="I14" s="98">
        <v>186.87321499999999</v>
      </c>
      <c r="J14" s="98">
        <v>190.43229700000001</v>
      </c>
      <c r="K14" s="98">
        <v>197.827225</v>
      </c>
      <c r="L14" s="98">
        <v>201.265488</v>
      </c>
      <c r="M14" s="98">
        <v>206.77726699999999</v>
      </c>
      <c r="N14" s="98">
        <v>213.42373699999999</v>
      </c>
      <c r="O14" s="98">
        <v>221.97766100000001</v>
      </c>
      <c r="P14" s="98">
        <v>226.01859999999999</v>
      </c>
      <c r="Q14" s="98">
        <v>234.10211200000001</v>
      </c>
      <c r="R14" s="98">
        <v>244.11821</v>
      </c>
      <c r="S14" s="98">
        <v>250.62432899999999</v>
      </c>
      <c r="T14" s="98">
        <v>255.47648599999999</v>
      </c>
      <c r="U14" s="98">
        <v>265.07144199999999</v>
      </c>
      <c r="V14" s="98">
        <v>267.97488399999997</v>
      </c>
      <c r="W14" s="98">
        <v>274.90863000000002</v>
      </c>
      <c r="X14" s="98">
        <v>282.01376299999998</v>
      </c>
      <c r="Y14" s="98">
        <v>291.04040500000002</v>
      </c>
      <c r="Z14" s="98">
        <v>301.628174</v>
      </c>
      <c r="AA14" s="98">
        <v>309.137878</v>
      </c>
      <c r="AB14" s="98">
        <v>319.23541299999999</v>
      </c>
      <c r="AC14" s="98">
        <v>322.41409299999998</v>
      </c>
      <c r="AD14" s="98">
        <v>328.90551799999997</v>
      </c>
      <c r="AE14" s="98">
        <v>336.62771600000002</v>
      </c>
      <c r="AF14" s="98">
        <v>345.39392099999998</v>
      </c>
      <c r="AG14" s="98">
        <v>350.29821800000002</v>
      </c>
      <c r="AH14" s="98">
        <v>357.15460200000001</v>
      </c>
      <c r="AI14" s="99">
        <v>4.8000000000000001E-2</v>
      </c>
    </row>
    <row r="15" spans="1:35" x14ac:dyDescent="0.25">
      <c r="A15" s="98" t="s">
        <v>92</v>
      </c>
      <c r="B15" s="98" t="s">
        <v>440</v>
      </c>
      <c r="C15" s="98" t="s">
        <v>439</v>
      </c>
      <c r="D15" s="98" t="s">
        <v>371</v>
      </c>
      <c r="F15" s="98">
        <v>95.875998999999993</v>
      </c>
      <c r="G15" s="98">
        <v>46.346283</v>
      </c>
      <c r="H15" s="98">
        <v>47.614559</v>
      </c>
      <c r="I15" s="98">
        <v>49.736232999999999</v>
      </c>
      <c r="J15" s="98">
        <v>50.190444999999997</v>
      </c>
      <c r="K15" s="98">
        <v>51.992840000000001</v>
      </c>
      <c r="L15" s="98">
        <v>53.850979000000002</v>
      </c>
      <c r="M15" s="98">
        <v>54.998981000000001</v>
      </c>
      <c r="N15" s="98">
        <v>56.658642</v>
      </c>
      <c r="O15" s="98">
        <v>58.502521999999999</v>
      </c>
      <c r="P15" s="98">
        <v>60.393478000000002</v>
      </c>
      <c r="Q15" s="98">
        <v>60.208098999999997</v>
      </c>
      <c r="R15" s="98">
        <v>60.291527000000002</v>
      </c>
      <c r="S15" s="98">
        <v>62.691597000000002</v>
      </c>
      <c r="T15" s="98">
        <v>64.952301000000006</v>
      </c>
      <c r="U15" s="98">
        <v>66.142960000000002</v>
      </c>
      <c r="V15" s="98">
        <v>66.524704</v>
      </c>
      <c r="W15" s="98">
        <v>68.072104999999993</v>
      </c>
      <c r="X15" s="98">
        <v>68.244231999999997</v>
      </c>
      <c r="Y15" s="98">
        <v>68.480086999999997</v>
      </c>
      <c r="Z15" s="98">
        <v>69.904083</v>
      </c>
      <c r="AA15" s="98">
        <v>71.028548999999998</v>
      </c>
      <c r="AB15" s="98">
        <v>73.351073999999997</v>
      </c>
      <c r="AC15" s="98">
        <v>74.486771000000005</v>
      </c>
      <c r="AD15" s="98">
        <v>77.243628999999999</v>
      </c>
      <c r="AE15" s="98">
        <v>77.870041000000001</v>
      </c>
      <c r="AF15" s="98">
        <v>80.254294999999999</v>
      </c>
      <c r="AG15" s="98">
        <v>81.267448000000002</v>
      </c>
      <c r="AH15" s="98">
        <v>84.073539999999994</v>
      </c>
      <c r="AI15" s="99">
        <v>-5.0000000000000001E-3</v>
      </c>
    </row>
    <row r="17" spans="4:35" x14ac:dyDescent="0.25">
      <c r="D17" s="98" t="s">
        <v>451</v>
      </c>
      <c r="F17" s="98">
        <f>+F13/Table1_2023!F161</f>
        <v>1</v>
      </c>
      <c r="G17" s="98">
        <f>+G13/Table1_2023!G161</f>
        <v>1</v>
      </c>
      <c r="H17" s="98">
        <f>+H13/Table1_2023!H161</f>
        <v>1</v>
      </c>
      <c r="I17" s="98">
        <f>+I13/Table1_2023!I161</f>
        <v>1</v>
      </c>
      <c r="J17" s="98">
        <f>+J13/Table1_2023!J161</f>
        <v>1</v>
      </c>
      <c r="K17" s="98">
        <f>+K13/Table1_2023!K161</f>
        <v>1</v>
      </c>
      <c r="L17" s="98">
        <f>+L13/Table1_2023!L161</f>
        <v>1</v>
      </c>
      <c r="M17" s="98">
        <f>+M13/Table1_2023!M161</f>
        <v>1</v>
      </c>
      <c r="N17" s="98">
        <f>+N13/Table1_2023!N161</f>
        <v>1</v>
      </c>
      <c r="O17" s="98">
        <f>+O13/Table1_2023!O161</f>
        <v>1</v>
      </c>
      <c r="P17" s="98">
        <f>+P13/Table1_2023!P161</f>
        <v>1</v>
      </c>
      <c r="Q17" s="98">
        <f>+Q13/Table1_2023!Q161</f>
        <v>1</v>
      </c>
      <c r="R17" s="98">
        <f>+R13/Table1_2023!R161</f>
        <v>1</v>
      </c>
      <c r="S17" s="98">
        <f>+S13/Table1_2023!S161</f>
        <v>1</v>
      </c>
      <c r="T17" s="98">
        <f>+T13/Table1_2023!T161</f>
        <v>1</v>
      </c>
      <c r="U17" s="98">
        <f>+U13/Table1_2023!U161</f>
        <v>1</v>
      </c>
      <c r="V17" s="98">
        <f>+V13/Table1_2023!V161</f>
        <v>1</v>
      </c>
      <c r="W17" s="98">
        <f>+W13/Table1_2023!W161</f>
        <v>1</v>
      </c>
      <c r="X17" s="98">
        <f>+X13/Table1_2023!X161</f>
        <v>1</v>
      </c>
      <c r="Y17" s="98">
        <f>+Y13/Table1_2023!Y161</f>
        <v>1</v>
      </c>
      <c r="Z17" s="98">
        <f>+Z13/Table1_2023!Z161</f>
        <v>1</v>
      </c>
      <c r="AA17" s="98">
        <f>+AA13/Table1_2023!AA161</f>
        <v>1</v>
      </c>
      <c r="AB17" s="98">
        <f>+AB13/Table1_2023!AB161</f>
        <v>1</v>
      </c>
      <c r="AC17" s="98">
        <f>+AC13/Table1_2023!AC161</f>
        <v>1</v>
      </c>
      <c r="AD17" s="98">
        <f>+AD13/Table1_2023!AD161</f>
        <v>1</v>
      </c>
      <c r="AE17" s="98">
        <f>+AE13/Table1_2023!AE161</f>
        <v>1</v>
      </c>
      <c r="AF17" s="98">
        <f>+AF13/Table1_2023!AF161</f>
        <v>1</v>
      </c>
      <c r="AG17" s="98">
        <f>+AG13/Table1_2023!AG161</f>
        <v>1</v>
      </c>
      <c r="AH17" s="98">
        <f>+AH13/Table1_2023!AH161</f>
        <v>1</v>
      </c>
      <c r="AI17" s="99"/>
    </row>
    <row r="18" spans="4:35" x14ac:dyDescent="0.25">
      <c r="F18" s="98">
        <f>+F14/Table1_2023!F162</f>
        <v>1</v>
      </c>
      <c r="G18" s="98">
        <f>+G14/Table1_2023!G162</f>
        <v>1</v>
      </c>
      <c r="H18" s="98">
        <f>+H14/Table1_2023!H162</f>
        <v>1</v>
      </c>
      <c r="I18" s="98">
        <f>+I14/Table1_2023!I162</f>
        <v>1</v>
      </c>
      <c r="J18" s="98">
        <f>+J14/Table1_2023!J162</f>
        <v>1</v>
      </c>
      <c r="K18" s="98">
        <f>+K14/Table1_2023!K162</f>
        <v>1</v>
      </c>
      <c r="L18" s="98">
        <f>+L14/Table1_2023!L162</f>
        <v>1</v>
      </c>
      <c r="M18" s="98">
        <f>+M14/Table1_2023!M162</f>
        <v>1</v>
      </c>
      <c r="N18" s="98">
        <f>+N14/Table1_2023!N162</f>
        <v>1</v>
      </c>
      <c r="O18" s="98">
        <f>+O14/Table1_2023!O162</f>
        <v>1</v>
      </c>
      <c r="P18" s="98">
        <f>+P14/Table1_2023!P162</f>
        <v>1</v>
      </c>
      <c r="Q18" s="98">
        <f>+Q14/Table1_2023!Q162</f>
        <v>1</v>
      </c>
      <c r="R18" s="98">
        <f>+R14/Table1_2023!R162</f>
        <v>1</v>
      </c>
      <c r="S18" s="98">
        <f>+S14/Table1_2023!S162</f>
        <v>1</v>
      </c>
      <c r="T18" s="98">
        <f>+T14/Table1_2023!T162</f>
        <v>1</v>
      </c>
      <c r="U18" s="98">
        <f>+U14/Table1_2023!U162</f>
        <v>1</v>
      </c>
      <c r="V18" s="98">
        <f>+V14/Table1_2023!V162</f>
        <v>1</v>
      </c>
      <c r="W18" s="98">
        <f>+W14/Table1_2023!W162</f>
        <v>1</v>
      </c>
      <c r="X18" s="98">
        <f>+X14/Table1_2023!X162</f>
        <v>1</v>
      </c>
      <c r="Y18" s="98">
        <f>+Y14/Table1_2023!Y162</f>
        <v>1</v>
      </c>
      <c r="Z18" s="98">
        <f>+Z14/Table1_2023!Z162</f>
        <v>1</v>
      </c>
      <c r="AA18" s="98">
        <f>+AA14/Table1_2023!AA162</f>
        <v>1</v>
      </c>
      <c r="AB18" s="98">
        <f>+AB14/Table1_2023!AB162</f>
        <v>1</v>
      </c>
      <c r="AC18" s="98">
        <f>+AC14/Table1_2023!AC162</f>
        <v>1</v>
      </c>
      <c r="AD18" s="98">
        <f>+AD14/Table1_2023!AD162</f>
        <v>1</v>
      </c>
      <c r="AE18" s="98">
        <f>+AE14/Table1_2023!AE162</f>
        <v>1</v>
      </c>
      <c r="AF18" s="98">
        <f>+AF14/Table1_2023!AF162</f>
        <v>1</v>
      </c>
      <c r="AG18" s="98">
        <f>+AG14/Table1_2023!AG162</f>
        <v>1</v>
      </c>
      <c r="AH18" s="98">
        <f>+AH14/Table1_2023!AH162</f>
        <v>1</v>
      </c>
      <c r="AI18" s="99"/>
    </row>
    <row r="19" spans="4:35" x14ac:dyDescent="0.25">
      <c r="F19" s="98">
        <f>+F15/Table1_2023!F163</f>
        <v>1</v>
      </c>
      <c r="G19" s="98">
        <f>+G15/Table1_2023!G163</f>
        <v>1</v>
      </c>
      <c r="H19" s="98">
        <f>+H15/Table1_2023!H163</f>
        <v>1</v>
      </c>
      <c r="I19" s="98">
        <f>+I15/Table1_2023!I163</f>
        <v>1</v>
      </c>
      <c r="J19" s="98">
        <f>+J15/Table1_2023!J163</f>
        <v>1</v>
      </c>
      <c r="K19" s="98">
        <f>+K15/Table1_2023!K163</f>
        <v>1</v>
      </c>
      <c r="L19" s="98">
        <f>+L15/Table1_2023!L163</f>
        <v>1</v>
      </c>
      <c r="M19" s="98">
        <f>+M15/Table1_2023!M163</f>
        <v>1</v>
      </c>
      <c r="N19" s="98">
        <f>+N15/Table1_2023!N163</f>
        <v>1</v>
      </c>
      <c r="O19" s="98">
        <f>+O15/Table1_2023!O163</f>
        <v>1</v>
      </c>
      <c r="P19" s="98">
        <f>+P15/Table1_2023!P163</f>
        <v>1</v>
      </c>
      <c r="Q19" s="98">
        <f>+Q15/Table1_2023!Q163</f>
        <v>1</v>
      </c>
      <c r="R19" s="98">
        <f>+R15/Table1_2023!R163</f>
        <v>1</v>
      </c>
      <c r="S19" s="98">
        <f>+S15/Table1_2023!S163</f>
        <v>1</v>
      </c>
      <c r="T19" s="98">
        <f>+T15/Table1_2023!T163</f>
        <v>1</v>
      </c>
      <c r="U19" s="98">
        <f>+U15/Table1_2023!U163</f>
        <v>1</v>
      </c>
      <c r="V19" s="98">
        <f>+V15/Table1_2023!V163</f>
        <v>1</v>
      </c>
      <c r="W19" s="98">
        <f>+W15/Table1_2023!W163</f>
        <v>1</v>
      </c>
      <c r="X19" s="98">
        <f>+X15/Table1_2023!X163</f>
        <v>1</v>
      </c>
      <c r="Y19" s="98">
        <f>+Y15/Table1_2023!Y163</f>
        <v>1</v>
      </c>
      <c r="Z19" s="98">
        <f>+Z15/Table1_2023!Z163</f>
        <v>1</v>
      </c>
      <c r="AA19" s="98">
        <f>+AA15/Table1_2023!AA163</f>
        <v>1</v>
      </c>
      <c r="AB19" s="98">
        <f>+AB15/Table1_2023!AB163</f>
        <v>1</v>
      </c>
      <c r="AC19" s="98">
        <f>+AC15/Table1_2023!AC163</f>
        <v>1</v>
      </c>
      <c r="AD19" s="98">
        <f>+AD15/Table1_2023!AD163</f>
        <v>1</v>
      </c>
      <c r="AE19" s="98">
        <f>+AE15/Table1_2023!AE163</f>
        <v>1</v>
      </c>
      <c r="AF19" s="98">
        <f>+AF15/Table1_2023!AF163</f>
        <v>1</v>
      </c>
      <c r="AG19" s="98">
        <f>+AG15/Table1_2023!AG163</f>
        <v>1</v>
      </c>
      <c r="AH19" s="98">
        <f>+AH15/Table1_2023!AH163</f>
        <v>1</v>
      </c>
      <c r="AI19" s="99"/>
    </row>
    <row r="24" spans="4:35" x14ac:dyDescent="0.25">
      <c r="AI24" s="99"/>
    </row>
    <row r="25" spans="4:35" x14ac:dyDescent="0.25">
      <c r="AI25" s="99"/>
    </row>
    <row r="26" spans="4:35" x14ac:dyDescent="0.25">
      <c r="AI26" s="99"/>
    </row>
    <row r="28" spans="4:35" x14ac:dyDescent="0.25">
      <c r="AI28" s="99"/>
    </row>
    <row r="29" spans="4:35" x14ac:dyDescent="0.25">
      <c r="AI29" s="99"/>
    </row>
    <row r="30" spans="4:35" x14ac:dyDescent="0.25">
      <c r="AI30" s="99"/>
    </row>
    <row r="33" spans="35:35" x14ac:dyDescent="0.25">
      <c r="AI33" s="99"/>
    </row>
    <row r="34" spans="35:35" x14ac:dyDescent="0.25">
      <c r="AI34" s="99"/>
    </row>
    <row r="35" spans="35:35" x14ac:dyDescent="0.25">
      <c r="AI35" s="99"/>
    </row>
    <row r="37" spans="35:35" x14ac:dyDescent="0.25">
      <c r="AI37" s="99"/>
    </row>
    <row r="38" spans="35:35" x14ac:dyDescent="0.25">
      <c r="AI38" s="99"/>
    </row>
    <row r="39" spans="35:35" x14ac:dyDescent="0.25">
      <c r="AI39" s="99"/>
    </row>
    <row r="42" spans="35:35" x14ac:dyDescent="0.25">
      <c r="AI42" s="99"/>
    </row>
    <row r="43" spans="35:35" x14ac:dyDescent="0.25">
      <c r="AI43" s="99"/>
    </row>
    <row r="44" spans="35:35" x14ac:dyDescent="0.25">
      <c r="AI44" s="99"/>
    </row>
    <row r="46" spans="35:35" x14ac:dyDescent="0.25">
      <c r="AI46" s="99"/>
    </row>
    <row r="47" spans="35:35" x14ac:dyDescent="0.25">
      <c r="AI47" s="99"/>
    </row>
    <row r="48" spans="35:35" x14ac:dyDescent="0.25">
      <c r="AI48" s="99"/>
    </row>
    <row r="50" spans="35:35" x14ac:dyDescent="0.25">
      <c r="AI50" s="99"/>
    </row>
    <row r="51" spans="35:35" x14ac:dyDescent="0.25">
      <c r="AI51" s="99"/>
    </row>
    <row r="52" spans="35:35" x14ac:dyDescent="0.25">
      <c r="AI52" s="99"/>
    </row>
    <row r="55" spans="35:35" x14ac:dyDescent="0.25">
      <c r="AI55" s="99"/>
    </row>
    <row r="56" spans="35:35" x14ac:dyDescent="0.25">
      <c r="AI56" s="99"/>
    </row>
    <row r="57" spans="35:35" x14ac:dyDescent="0.25">
      <c r="AI57" s="99"/>
    </row>
    <row r="59" spans="35:35" x14ac:dyDescent="0.25">
      <c r="AI59" s="99"/>
    </row>
    <row r="60" spans="35:35" x14ac:dyDescent="0.25">
      <c r="AI60" s="99"/>
    </row>
    <row r="61" spans="35:35" x14ac:dyDescent="0.25">
      <c r="AI61" s="99"/>
    </row>
    <row r="63" spans="35:35" x14ac:dyDescent="0.25">
      <c r="AI63" s="99"/>
    </row>
    <row r="64" spans="35:35" x14ac:dyDescent="0.25">
      <c r="AI64" s="99"/>
    </row>
    <row r="65" spans="35:35" x14ac:dyDescent="0.25">
      <c r="AI65" s="99"/>
    </row>
    <row r="67" spans="35:35" x14ac:dyDescent="0.25">
      <c r="AI67" s="99"/>
    </row>
    <row r="68" spans="35:35" x14ac:dyDescent="0.25">
      <c r="AI68" s="99"/>
    </row>
    <row r="69" spans="35:35" x14ac:dyDescent="0.25">
      <c r="AI69" s="99"/>
    </row>
    <row r="71" spans="35:35" x14ac:dyDescent="0.25">
      <c r="AI71" s="99"/>
    </row>
    <row r="72" spans="35:35" x14ac:dyDescent="0.25">
      <c r="AI72" s="99"/>
    </row>
    <row r="73" spans="35:35" x14ac:dyDescent="0.25">
      <c r="AI73" s="99"/>
    </row>
    <row r="75" spans="35:35" x14ac:dyDescent="0.25">
      <c r="AI75" s="99"/>
    </row>
    <row r="76" spans="35:35" x14ac:dyDescent="0.25">
      <c r="AI76" s="99"/>
    </row>
    <row r="77" spans="35:35" x14ac:dyDescent="0.25">
      <c r="AI77" s="99"/>
    </row>
    <row r="79" spans="35:35" x14ac:dyDescent="0.25">
      <c r="AI79" s="99"/>
    </row>
    <row r="80" spans="35:35" x14ac:dyDescent="0.25">
      <c r="AI80" s="99"/>
    </row>
    <row r="81" spans="35:35" x14ac:dyDescent="0.25">
      <c r="AI81" s="99"/>
    </row>
    <row r="84" spans="35:35" x14ac:dyDescent="0.25">
      <c r="AI84" s="99"/>
    </row>
    <row r="85" spans="35:35" x14ac:dyDescent="0.25">
      <c r="AI85" s="99"/>
    </row>
    <row r="86" spans="35:35" x14ac:dyDescent="0.25">
      <c r="AI86" s="99"/>
    </row>
    <row r="88" spans="35:35" x14ac:dyDescent="0.25">
      <c r="AI88" s="99"/>
    </row>
    <row r="89" spans="35:35" x14ac:dyDescent="0.25">
      <c r="AI89" s="99"/>
    </row>
    <row r="90" spans="35:35" x14ac:dyDescent="0.25">
      <c r="AI90" s="99"/>
    </row>
    <row r="93" spans="35:35" x14ac:dyDescent="0.25">
      <c r="AI93" s="99"/>
    </row>
    <row r="94" spans="35:35" x14ac:dyDescent="0.25">
      <c r="AI94" s="99"/>
    </row>
    <row r="95" spans="35:35" x14ac:dyDescent="0.25">
      <c r="AI95" s="99"/>
    </row>
    <row r="97" spans="35:35" x14ac:dyDescent="0.25">
      <c r="AI97" s="99"/>
    </row>
    <row r="98" spans="35:35" x14ac:dyDescent="0.25">
      <c r="AI98" s="99"/>
    </row>
    <row r="99" spans="35:35" x14ac:dyDescent="0.25">
      <c r="AI99" s="99"/>
    </row>
    <row r="101" spans="35:35" x14ac:dyDescent="0.25">
      <c r="AI101" s="99"/>
    </row>
    <row r="102" spans="35:35" x14ac:dyDescent="0.25">
      <c r="AI102" s="99"/>
    </row>
    <row r="103" spans="35:35" x14ac:dyDescent="0.25">
      <c r="AI103" s="99"/>
    </row>
    <row r="105" spans="35:35" x14ac:dyDescent="0.25">
      <c r="AI105" s="99"/>
    </row>
    <row r="106" spans="35:35" x14ac:dyDescent="0.25">
      <c r="AI106" s="99"/>
    </row>
    <row r="107" spans="35:35" x14ac:dyDescent="0.25">
      <c r="AI107" s="99"/>
    </row>
    <row r="109" spans="35:35" x14ac:dyDescent="0.25">
      <c r="AI109" s="99"/>
    </row>
    <row r="110" spans="35:35" x14ac:dyDescent="0.25">
      <c r="AI110" s="99"/>
    </row>
    <row r="111" spans="35:35" x14ac:dyDescent="0.25">
      <c r="AI111" s="99"/>
    </row>
    <row r="113" spans="35:35" x14ac:dyDescent="0.25">
      <c r="AI113" s="99"/>
    </row>
    <row r="114" spans="35:35" x14ac:dyDescent="0.25">
      <c r="AI114" s="99"/>
    </row>
    <row r="115" spans="35:35" x14ac:dyDescent="0.25">
      <c r="AI115" s="99"/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17"/>
  </sheetPr>
  <dimension ref="B2:F15"/>
  <sheetViews>
    <sheetView showGridLines="0" workbookViewId="0">
      <selection activeCell="C11" sqref="C11"/>
    </sheetView>
  </sheetViews>
  <sheetFormatPr baseColWidth="10" defaultColWidth="9.140625" defaultRowHeight="12.75" x14ac:dyDescent="0.2"/>
  <cols>
    <col min="1" max="1" width="4.7109375" customWidth="1"/>
    <col min="2" max="2" width="26.5703125" customWidth="1"/>
    <col min="3" max="3" width="57.140625" customWidth="1"/>
    <col min="4" max="4" width="11.42578125" customWidth="1"/>
    <col min="5" max="5" width="13.28515625" customWidth="1"/>
    <col min="6" max="6" width="19" customWidth="1"/>
    <col min="7" max="7" width="13.28515625" customWidth="1"/>
  </cols>
  <sheetData>
    <row r="2" spans="2:6" ht="18" x14ac:dyDescent="0.25">
      <c r="B2" s="1" t="s">
        <v>0</v>
      </c>
    </row>
    <row r="3" spans="2:6" ht="15" x14ac:dyDescent="0.2">
      <c r="B3" s="9" t="s">
        <v>9</v>
      </c>
      <c r="C3" s="6"/>
      <c r="D3" s="6"/>
      <c r="E3" s="6"/>
      <c r="F3" s="6"/>
    </row>
    <row r="4" spans="2:6" x14ac:dyDescent="0.2">
      <c r="B4" s="5"/>
      <c r="C4" s="6"/>
      <c r="D4" s="6"/>
      <c r="E4" s="6"/>
      <c r="F4" s="6"/>
    </row>
    <row r="5" spans="2:6" x14ac:dyDescent="0.2">
      <c r="B5" s="8" t="s">
        <v>8</v>
      </c>
      <c r="C5" s="6"/>
      <c r="D5" s="6"/>
      <c r="E5" s="6"/>
      <c r="F5" s="6"/>
    </row>
    <row r="6" spans="2:6" x14ac:dyDescent="0.2">
      <c r="B6" s="7" t="s">
        <v>7</v>
      </c>
      <c r="C6" s="2" t="s">
        <v>1</v>
      </c>
      <c r="D6" s="3" t="s">
        <v>2</v>
      </c>
      <c r="E6" s="2" t="s">
        <v>3</v>
      </c>
      <c r="F6" s="2" t="s">
        <v>4</v>
      </c>
    </row>
    <row r="7" spans="2:6" x14ac:dyDescent="0.2">
      <c r="B7" s="10" t="s">
        <v>6</v>
      </c>
      <c r="C7" s="11" t="s">
        <v>9</v>
      </c>
      <c r="D7" s="12">
        <v>1</v>
      </c>
      <c r="E7" s="11" t="s">
        <v>10</v>
      </c>
      <c r="F7" s="11" t="s">
        <v>11</v>
      </c>
    </row>
    <row r="9" spans="2:6" x14ac:dyDescent="0.2">
      <c r="B9" t="s">
        <v>12</v>
      </c>
      <c r="C9" s="13" t="s">
        <v>13</v>
      </c>
    </row>
    <row r="10" spans="2:6" x14ac:dyDescent="0.2">
      <c r="B10" t="s">
        <v>14</v>
      </c>
      <c r="C10" s="13" t="s">
        <v>15</v>
      </c>
    </row>
    <row r="11" spans="2:6" x14ac:dyDescent="0.2">
      <c r="B11" t="s">
        <v>16</v>
      </c>
      <c r="C11" s="14" t="s">
        <v>17</v>
      </c>
    </row>
    <row r="12" spans="2:6" x14ac:dyDescent="0.2">
      <c r="B12" t="s">
        <v>18</v>
      </c>
      <c r="C12" s="15" t="s">
        <v>19</v>
      </c>
    </row>
    <row r="13" spans="2:6" x14ac:dyDescent="0.2">
      <c r="B13" t="s">
        <v>20</v>
      </c>
      <c r="C13" s="15" t="s">
        <v>21</v>
      </c>
    </row>
    <row r="14" spans="2:6" x14ac:dyDescent="0.2">
      <c r="B14" t="s">
        <v>22</v>
      </c>
      <c r="C14" s="15" t="s">
        <v>23</v>
      </c>
    </row>
    <row r="15" spans="2:6" x14ac:dyDescent="0.2">
      <c r="C15" t="s">
        <v>24</v>
      </c>
      <c r="F15" s="16" t="s">
        <v>25</v>
      </c>
    </row>
  </sheetData>
  <phoneticPr fontId="0" type="noConversion"/>
  <hyperlinks>
    <hyperlink ref="B7" location="'Data 1'!A1" display="Data 1"/>
    <hyperlink ref="C12" r:id="rId1"/>
    <hyperlink ref="C13" r:id="rId2" display="http://www.eia.gov/"/>
    <hyperlink ref="C14" r:id="rId3" display="InfoCtr@eia.gov"/>
  </hyperlinks>
  <pageMargins left="0.75" right="0.75" top="1" bottom="1" header="0.5" footer="0.5"/>
  <pageSetup orientation="portrait" r:id="rId4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10"/>
  </sheetPr>
  <dimension ref="A1:B444"/>
  <sheetViews>
    <sheetView workbookViewId="0">
      <pane xSplit="1" ySplit="3" topLeftCell="B421" activePane="bottomRight" state="frozen"/>
      <selection pane="topRight"/>
      <selection pane="bottomLeft"/>
      <selection pane="bottomRight" activeCell="B443" sqref="B443"/>
    </sheetView>
  </sheetViews>
  <sheetFormatPr baseColWidth="10" defaultColWidth="9.140625" defaultRowHeight="12.75" x14ac:dyDescent="0.2"/>
  <cols>
    <col min="1" max="1" width="15.140625" style="24" customWidth="1"/>
    <col min="2" max="2" width="19" style="24" customWidth="1"/>
    <col min="3" max="16384" width="9.140625" style="24"/>
  </cols>
  <sheetData>
    <row r="1" spans="1:2" ht="15.75" x14ac:dyDescent="0.25">
      <c r="A1" s="25" t="s">
        <v>5</v>
      </c>
      <c r="B1" s="26" t="s">
        <v>40</v>
      </c>
    </row>
    <row r="2" spans="1:2" x14ac:dyDescent="0.2">
      <c r="A2" s="28" t="s">
        <v>27</v>
      </c>
      <c r="B2" s="28" t="s">
        <v>41</v>
      </c>
    </row>
    <row r="3" spans="1:2" ht="38.25" x14ac:dyDescent="0.2">
      <c r="A3" s="27" t="s">
        <v>29</v>
      </c>
      <c r="B3" s="27" t="s">
        <v>42</v>
      </c>
    </row>
    <row r="4" spans="1:2" x14ac:dyDescent="0.2">
      <c r="A4" s="29" t="d">
        <v>1986-01-15</v>
      </c>
      <c r="B4" s="24">
        <v>22.93</v>
      </c>
    </row>
    <row r="5" spans="1:2" x14ac:dyDescent="0.2">
      <c r="A5" s="29" t="d">
        <v>1986-02-15</v>
      </c>
      <c r="B5" s="24">
        <v>15.46</v>
      </c>
    </row>
    <row r="6" spans="1:2" x14ac:dyDescent="0.2">
      <c r="A6" s="29" t="d">
        <v>1986-03-15</v>
      </c>
      <c r="B6" s="24">
        <v>12.61</v>
      </c>
    </row>
    <row r="7" spans="1:2" x14ac:dyDescent="0.2">
      <c r="A7" s="29" t="d">
        <v>1986-04-15</v>
      </c>
      <c r="B7" s="24">
        <v>12.84</v>
      </c>
    </row>
    <row r="8" spans="1:2" x14ac:dyDescent="0.2">
      <c r="A8" s="29" t="d">
        <v>1986-05-15</v>
      </c>
      <c r="B8" s="24">
        <v>15.38</v>
      </c>
    </row>
    <row r="9" spans="1:2" x14ac:dyDescent="0.2">
      <c r="A9" s="29" t="d">
        <v>1986-06-15</v>
      </c>
      <c r="B9" s="24">
        <v>13.43</v>
      </c>
    </row>
    <row r="10" spans="1:2" x14ac:dyDescent="0.2">
      <c r="A10" s="29" t="d">
        <v>1986-07-15</v>
      </c>
      <c r="B10" s="24">
        <v>11.59</v>
      </c>
    </row>
    <row r="11" spans="1:2" x14ac:dyDescent="0.2">
      <c r="A11" s="29" t="d">
        <v>1986-08-15</v>
      </c>
      <c r="B11" s="24">
        <v>15.1</v>
      </c>
    </row>
    <row r="12" spans="1:2" x14ac:dyDescent="0.2">
      <c r="A12" s="29" t="d">
        <v>1986-09-15</v>
      </c>
      <c r="B12" s="24">
        <v>14.87</v>
      </c>
    </row>
    <row r="13" spans="1:2" x14ac:dyDescent="0.2">
      <c r="A13" s="29" t="d">
        <v>1986-10-15</v>
      </c>
      <c r="B13" s="24">
        <v>14.9</v>
      </c>
    </row>
    <row r="14" spans="1:2" x14ac:dyDescent="0.2">
      <c r="A14" s="29" t="d">
        <v>1986-11-15</v>
      </c>
      <c r="B14" s="24">
        <v>15.22</v>
      </c>
    </row>
    <row r="15" spans="1:2" x14ac:dyDescent="0.2">
      <c r="A15" s="29" t="d">
        <v>1986-12-15</v>
      </c>
      <c r="B15" s="24">
        <v>16.11</v>
      </c>
    </row>
    <row r="16" spans="1:2" x14ac:dyDescent="0.2">
      <c r="A16" s="29" t="d">
        <v>1987-01-15</v>
      </c>
      <c r="B16" s="24">
        <v>18.649999999999999</v>
      </c>
    </row>
    <row r="17" spans="1:2" x14ac:dyDescent="0.2">
      <c r="A17" s="29" t="d">
        <v>1987-02-15</v>
      </c>
      <c r="B17" s="24">
        <v>17.75</v>
      </c>
    </row>
    <row r="18" spans="1:2" x14ac:dyDescent="0.2">
      <c r="A18" s="29" t="d">
        <v>1987-03-15</v>
      </c>
      <c r="B18" s="24">
        <v>18.3</v>
      </c>
    </row>
    <row r="19" spans="1:2" x14ac:dyDescent="0.2">
      <c r="A19" s="29" t="d">
        <v>1987-04-15</v>
      </c>
      <c r="B19" s="24">
        <v>18.68</v>
      </c>
    </row>
    <row r="20" spans="1:2" x14ac:dyDescent="0.2">
      <c r="A20" s="29" t="d">
        <v>1987-05-15</v>
      </c>
      <c r="B20" s="24">
        <v>19.440000000000001</v>
      </c>
    </row>
    <row r="21" spans="1:2" x14ac:dyDescent="0.2">
      <c r="A21" s="29" t="d">
        <v>1987-06-15</v>
      </c>
      <c r="B21" s="24">
        <v>20.07</v>
      </c>
    </row>
    <row r="22" spans="1:2" x14ac:dyDescent="0.2">
      <c r="A22" s="29" t="d">
        <v>1987-07-15</v>
      </c>
      <c r="B22" s="24">
        <v>21.34</v>
      </c>
    </row>
    <row r="23" spans="1:2" x14ac:dyDescent="0.2">
      <c r="A23" s="29" t="d">
        <v>1987-08-15</v>
      </c>
      <c r="B23" s="24">
        <v>20.309999999999999</v>
      </c>
    </row>
    <row r="24" spans="1:2" x14ac:dyDescent="0.2">
      <c r="A24" s="29" t="d">
        <v>1987-09-15</v>
      </c>
      <c r="B24" s="24">
        <v>19.53</v>
      </c>
    </row>
    <row r="25" spans="1:2" x14ac:dyDescent="0.2">
      <c r="A25" s="29" t="d">
        <v>1987-10-15</v>
      </c>
      <c r="B25" s="24">
        <v>19.86</v>
      </c>
    </row>
    <row r="26" spans="1:2" x14ac:dyDescent="0.2">
      <c r="A26" s="29" t="d">
        <v>1987-11-15</v>
      </c>
      <c r="B26" s="24">
        <v>18.850000000000001</v>
      </c>
    </row>
    <row r="27" spans="1:2" x14ac:dyDescent="0.2">
      <c r="A27" s="29" t="d">
        <v>1987-12-15</v>
      </c>
      <c r="B27" s="24">
        <v>17.28</v>
      </c>
    </row>
    <row r="28" spans="1:2" x14ac:dyDescent="0.2">
      <c r="A28" s="29" t="d">
        <v>1988-01-15</v>
      </c>
      <c r="B28" s="24">
        <v>17.13</v>
      </c>
    </row>
    <row r="29" spans="1:2" x14ac:dyDescent="0.2">
      <c r="A29" s="29" t="d">
        <v>1988-02-15</v>
      </c>
      <c r="B29" s="24">
        <v>16.8</v>
      </c>
    </row>
    <row r="30" spans="1:2" x14ac:dyDescent="0.2">
      <c r="A30" s="29" t="d">
        <v>1988-03-15</v>
      </c>
      <c r="B30" s="24">
        <v>16.2</v>
      </c>
    </row>
    <row r="31" spans="1:2" x14ac:dyDescent="0.2">
      <c r="A31" s="29" t="d">
        <v>1988-04-15</v>
      </c>
      <c r="B31" s="24">
        <v>17.86</v>
      </c>
    </row>
    <row r="32" spans="1:2" x14ac:dyDescent="0.2">
      <c r="A32" s="29" t="d">
        <v>1988-05-15</v>
      </c>
      <c r="B32" s="24">
        <v>17.420000000000002</v>
      </c>
    </row>
    <row r="33" spans="1:2" x14ac:dyDescent="0.2">
      <c r="A33" s="29" t="d">
        <v>1988-06-15</v>
      </c>
      <c r="B33" s="24">
        <v>16.53</v>
      </c>
    </row>
    <row r="34" spans="1:2" x14ac:dyDescent="0.2">
      <c r="A34" s="29" t="d">
        <v>1988-07-15</v>
      </c>
      <c r="B34" s="24">
        <v>15.5</v>
      </c>
    </row>
    <row r="35" spans="1:2" x14ac:dyDescent="0.2">
      <c r="A35" s="29" t="d">
        <v>1988-08-15</v>
      </c>
      <c r="B35" s="24">
        <v>15.52</v>
      </c>
    </row>
    <row r="36" spans="1:2" x14ac:dyDescent="0.2">
      <c r="A36" s="29" t="d">
        <v>1988-09-15</v>
      </c>
      <c r="B36" s="24">
        <v>14.54</v>
      </c>
    </row>
    <row r="37" spans="1:2" x14ac:dyDescent="0.2">
      <c r="A37" s="29" t="d">
        <v>1988-10-15</v>
      </c>
      <c r="B37" s="24">
        <v>13.77</v>
      </c>
    </row>
    <row r="38" spans="1:2" x14ac:dyDescent="0.2">
      <c r="A38" s="29" t="d">
        <v>1988-11-15</v>
      </c>
      <c r="B38" s="24">
        <v>14.14</v>
      </c>
    </row>
    <row r="39" spans="1:2" x14ac:dyDescent="0.2">
      <c r="A39" s="29" t="d">
        <v>1988-12-15</v>
      </c>
      <c r="B39" s="24">
        <v>16.38</v>
      </c>
    </row>
    <row r="40" spans="1:2" x14ac:dyDescent="0.2">
      <c r="A40" s="29" t="d">
        <v>1989-01-15</v>
      </c>
      <c r="B40" s="24">
        <v>18.02</v>
      </c>
    </row>
    <row r="41" spans="1:2" x14ac:dyDescent="0.2">
      <c r="A41" s="29" t="d">
        <v>1989-02-15</v>
      </c>
      <c r="B41" s="24">
        <v>17.940000000000001</v>
      </c>
    </row>
    <row r="42" spans="1:2" x14ac:dyDescent="0.2">
      <c r="A42" s="29" t="d">
        <v>1989-03-15</v>
      </c>
      <c r="B42" s="24">
        <v>19.48</v>
      </c>
    </row>
    <row r="43" spans="1:2" x14ac:dyDescent="0.2">
      <c r="A43" s="29" t="d">
        <v>1989-04-15</v>
      </c>
      <c r="B43" s="24">
        <v>21.07</v>
      </c>
    </row>
    <row r="44" spans="1:2" x14ac:dyDescent="0.2">
      <c r="A44" s="29" t="d">
        <v>1989-05-15</v>
      </c>
      <c r="B44" s="24">
        <v>20.12</v>
      </c>
    </row>
    <row r="45" spans="1:2" x14ac:dyDescent="0.2">
      <c r="A45" s="29" t="d">
        <v>1989-06-15</v>
      </c>
      <c r="B45" s="24">
        <v>20.05</v>
      </c>
    </row>
    <row r="46" spans="1:2" x14ac:dyDescent="0.2">
      <c r="A46" s="29" t="d">
        <v>1989-07-15</v>
      </c>
      <c r="B46" s="24">
        <v>19.78</v>
      </c>
    </row>
    <row r="47" spans="1:2" x14ac:dyDescent="0.2">
      <c r="A47" s="29" t="d">
        <v>1989-08-15</v>
      </c>
      <c r="B47" s="24">
        <v>18.579999999999998</v>
      </c>
    </row>
    <row r="48" spans="1:2" x14ac:dyDescent="0.2">
      <c r="A48" s="29" t="d">
        <v>1989-09-15</v>
      </c>
      <c r="B48" s="24">
        <v>19.59</v>
      </c>
    </row>
    <row r="49" spans="1:2" x14ac:dyDescent="0.2">
      <c r="A49" s="29" t="d">
        <v>1989-10-15</v>
      </c>
      <c r="B49" s="24">
        <v>20.100000000000001</v>
      </c>
    </row>
    <row r="50" spans="1:2" x14ac:dyDescent="0.2">
      <c r="A50" s="29" t="d">
        <v>1989-11-15</v>
      </c>
      <c r="B50" s="24">
        <v>19.86</v>
      </c>
    </row>
    <row r="51" spans="1:2" x14ac:dyDescent="0.2">
      <c r="A51" s="29" t="d">
        <v>1989-12-15</v>
      </c>
      <c r="B51" s="24">
        <v>21.1</v>
      </c>
    </row>
    <row r="52" spans="1:2" x14ac:dyDescent="0.2">
      <c r="A52" s="29" t="d">
        <v>1990-01-15</v>
      </c>
      <c r="B52" s="24">
        <v>22.86</v>
      </c>
    </row>
    <row r="53" spans="1:2" x14ac:dyDescent="0.2">
      <c r="A53" s="29" t="d">
        <v>1990-02-15</v>
      </c>
      <c r="B53" s="24">
        <v>22.11</v>
      </c>
    </row>
    <row r="54" spans="1:2" x14ac:dyDescent="0.2">
      <c r="A54" s="29" t="d">
        <v>1990-03-15</v>
      </c>
      <c r="B54" s="24">
        <v>20.39</v>
      </c>
    </row>
    <row r="55" spans="1:2" x14ac:dyDescent="0.2">
      <c r="A55" s="29" t="d">
        <v>1990-04-15</v>
      </c>
      <c r="B55" s="24">
        <v>18.43</v>
      </c>
    </row>
    <row r="56" spans="1:2" x14ac:dyDescent="0.2">
      <c r="A56" s="29" t="d">
        <v>1990-05-15</v>
      </c>
      <c r="B56" s="24">
        <v>18.2</v>
      </c>
    </row>
    <row r="57" spans="1:2" x14ac:dyDescent="0.2">
      <c r="A57" s="29" t="d">
        <v>1990-06-15</v>
      </c>
      <c r="B57" s="24">
        <v>16.7</v>
      </c>
    </row>
    <row r="58" spans="1:2" x14ac:dyDescent="0.2">
      <c r="A58" s="29" t="d">
        <v>1990-07-15</v>
      </c>
      <c r="B58" s="24">
        <v>18.45</v>
      </c>
    </row>
    <row r="59" spans="1:2" x14ac:dyDescent="0.2">
      <c r="A59" s="29" t="d">
        <v>1990-08-15</v>
      </c>
      <c r="B59" s="24">
        <v>27.31</v>
      </c>
    </row>
    <row r="60" spans="1:2" x14ac:dyDescent="0.2">
      <c r="A60" s="29" t="d">
        <v>1990-09-15</v>
      </c>
      <c r="B60" s="24">
        <v>33.51</v>
      </c>
    </row>
    <row r="61" spans="1:2" x14ac:dyDescent="0.2">
      <c r="A61" s="29" t="d">
        <v>1990-10-15</v>
      </c>
      <c r="B61" s="24">
        <v>36.04</v>
      </c>
    </row>
    <row r="62" spans="1:2" x14ac:dyDescent="0.2">
      <c r="A62" s="29" t="d">
        <v>1990-11-15</v>
      </c>
      <c r="B62" s="24">
        <v>32.33</v>
      </c>
    </row>
    <row r="63" spans="1:2" x14ac:dyDescent="0.2">
      <c r="A63" s="29" t="d">
        <v>1990-12-15</v>
      </c>
      <c r="B63" s="24">
        <v>27.28</v>
      </c>
    </row>
    <row r="64" spans="1:2" x14ac:dyDescent="0.2">
      <c r="A64" s="29" t="d">
        <v>1991-01-15</v>
      </c>
      <c r="B64" s="24">
        <v>25.23</v>
      </c>
    </row>
    <row r="65" spans="1:2" x14ac:dyDescent="0.2">
      <c r="A65" s="29" t="d">
        <v>1991-02-15</v>
      </c>
      <c r="B65" s="24">
        <v>20.48</v>
      </c>
    </row>
    <row r="66" spans="1:2" x14ac:dyDescent="0.2">
      <c r="A66" s="29" t="d">
        <v>1991-03-15</v>
      </c>
      <c r="B66" s="24">
        <v>19.899999999999999</v>
      </c>
    </row>
    <row r="67" spans="1:2" x14ac:dyDescent="0.2">
      <c r="A67" s="29" t="d">
        <v>1991-04-15</v>
      </c>
      <c r="B67" s="24">
        <v>20.83</v>
      </c>
    </row>
    <row r="68" spans="1:2" x14ac:dyDescent="0.2">
      <c r="A68" s="29" t="d">
        <v>1991-05-15</v>
      </c>
      <c r="B68" s="24">
        <v>21.23</v>
      </c>
    </row>
    <row r="69" spans="1:2" x14ac:dyDescent="0.2">
      <c r="A69" s="29" t="d">
        <v>1991-06-15</v>
      </c>
      <c r="B69" s="24">
        <v>20.190000000000001</v>
      </c>
    </row>
    <row r="70" spans="1:2" x14ac:dyDescent="0.2">
      <c r="A70" s="29" t="d">
        <v>1991-07-15</v>
      </c>
      <c r="B70" s="24">
        <v>21.4</v>
      </c>
    </row>
    <row r="71" spans="1:2" x14ac:dyDescent="0.2">
      <c r="A71" s="29" t="d">
        <v>1991-08-15</v>
      </c>
      <c r="B71" s="24">
        <v>21.69</v>
      </c>
    </row>
    <row r="72" spans="1:2" x14ac:dyDescent="0.2">
      <c r="A72" s="29" t="d">
        <v>1991-09-15</v>
      </c>
      <c r="B72" s="24">
        <v>21.89</v>
      </c>
    </row>
    <row r="73" spans="1:2" x14ac:dyDescent="0.2">
      <c r="A73" s="29" t="d">
        <v>1991-10-15</v>
      </c>
      <c r="B73" s="24">
        <v>23.23</v>
      </c>
    </row>
    <row r="74" spans="1:2" x14ac:dyDescent="0.2">
      <c r="A74" s="29" t="d">
        <v>1991-11-15</v>
      </c>
      <c r="B74" s="24">
        <v>22.46</v>
      </c>
    </row>
    <row r="75" spans="1:2" x14ac:dyDescent="0.2">
      <c r="A75" s="29" t="d">
        <v>1991-12-15</v>
      </c>
      <c r="B75" s="24">
        <v>19.5</v>
      </c>
    </row>
    <row r="76" spans="1:2" x14ac:dyDescent="0.2">
      <c r="A76" s="29" t="d">
        <v>1992-01-15</v>
      </c>
      <c r="B76" s="24">
        <v>18.79</v>
      </c>
    </row>
    <row r="77" spans="1:2" x14ac:dyDescent="0.2">
      <c r="A77" s="29" t="d">
        <v>1992-02-15</v>
      </c>
      <c r="B77" s="24">
        <v>19.010000000000002</v>
      </c>
    </row>
    <row r="78" spans="1:2" x14ac:dyDescent="0.2">
      <c r="A78" s="29" t="d">
        <v>1992-03-15</v>
      </c>
      <c r="B78" s="24">
        <v>18.920000000000002</v>
      </c>
    </row>
    <row r="79" spans="1:2" x14ac:dyDescent="0.2">
      <c r="A79" s="29" t="d">
        <v>1992-04-15</v>
      </c>
      <c r="B79" s="24">
        <v>20.23</v>
      </c>
    </row>
    <row r="80" spans="1:2" x14ac:dyDescent="0.2">
      <c r="A80" s="29" t="d">
        <v>1992-05-15</v>
      </c>
      <c r="B80" s="24">
        <v>20.98</v>
      </c>
    </row>
    <row r="81" spans="1:2" x14ac:dyDescent="0.2">
      <c r="A81" s="29" t="d">
        <v>1992-06-15</v>
      </c>
      <c r="B81" s="24">
        <v>22.39</v>
      </c>
    </row>
    <row r="82" spans="1:2" x14ac:dyDescent="0.2">
      <c r="A82" s="29" t="d">
        <v>1992-07-15</v>
      </c>
      <c r="B82" s="24">
        <v>21.78</v>
      </c>
    </row>
    <row r="83" spans="1:2" x14ac:dyDescent="0.2">
      <c r="A83" s="29" t="d">
        <v>1992-08-15</v>
      </c>
      <c r="B83" s="24">
        <v>21.34</v>
      </c>
    </row>
    <row r="84" spans="1:2" x14ac:dyDescent="0.2">
      <c r="A84" s="29" t="d">
        <v>1992-09-15</v>
      </c>
      <c r="B84" s="24">
        <v>21.88</v>
      </c>
    </row>
    <row r="85" spans="1:2" x14ac:dyDescent="0.2">
      <c r="A85" s="29" t="d">
        <v>1992-10-15</v>
      </c>
      <c r="B85" s="24">
        <v>21.69</v>
      </c>
    </row>
    <row r="86" spans="1:2" x14ac:dyDescent="0.2">
      <c r="A86" s="29" t="d">
        <v>1992-11-15</v>
      </c>
      <c r="B86" s="24">
        <v>20.34</v>
      </c>
    </row>
    <row r="87" spans="1:2" x14ac:dyDescent="0.2">
      <c r="A87" s="29" t="d">
        <v>1992-12-15</v>
      </c>
      <c r="B87" s="24">
        <v>19.41</v>
      </c>
    </row>
    <row r="88" spans="1:2" x14ac:dyDescent="0.2">
      <c r="A88" s="29" t="d">
        <v>1993-01-15</v>
      </c>
      <c r="B88" s="24">
        <v>19.03</v>
      </c>
    </row>
    <row r="89" spans="1:2" x14ac:dyDescent="0.2">
      <c r="A89" s="29" t="d">
        <v>1993-02-15</v>
      </c>
      <c r="B89" s="24">
        <v>20.09</v>
      </c>
    </row>
    <row r="90" spans="1:2" x14ac:dyDescent="0.2">
      <c r="A90" s="29" t="d">
        <v>1993-03-15</v>
      </c>
      <c r="B90" s="24">
        <v>20.32</v>
      </c>
    </row>
    <row r="91" spans="1:2" x14ac:dyDescent="0.2">
      <c r="A91" s="29" t="d">
        <v>1993-04-15</v>
      </c>
      <c r="B91" s="24">
        <v>20.25</v>
      </c>
    </row>
    <row r="92" spans="1:2" x14ac:dyDescent="0.2">
      <c r="A92" s="29" t="d">
        <v>1993-05-15</v>
      </c>
      <c r="B92" s="24">
        <v>19.95</v>
      </c>
    </row>
    <row r="93" spans="1:2" x14ac:dyDescent="0.2">
      <c r="A93" s="29" t="d">
        <v>1993-06-15</v>
      </c>
      <c r="B93" s="24">
        <v>19.09</v>
      </c>
    </row>
    <row r="94" spans="1:2" x14ac:dyDescent="0.2">
      <c r="A94" s="29" t="d">
        <v>1993-07-15</v>
      </c>
      <c r="B94" s="24">
        <v>17.89</v>
      </c>
    </row>
    <row r="95" spans="1:2" x14ac:dyDescent="0.2">
      <c r="A95" s="29" t="d">
        <v>1993-08-15</v>
      </c>
      <c r="B95" s="24">
        <v>18.010000000000002</v>
      </c>
    </row>
    <row r="96" spans="1:2" x14ac:dyDescent="0.2">
      <c r="A96" s="29" t="d">
        <v>1993-09-15</v>
      </c>
      <c r="B96" s="24">
        <v>17.5</v>
      </c>
    </row>
    <row r="97" spans="1:2" x14ac:dyDescent="0.2">
      <c r="A97" s="29" t="d">
        <v>1993-10-15</v>
      </c>
      <c r="B97" s="24">
        <v>18.149999999999999</v>
      </c>
    </row>
    <row r="98" spans="1:2" x14ac:dyDescent="0.2">
      <c r="A98" s="29" t="d">
        <v>1993-11-15</v>
      </c>
      <c r="B98" s="24">
        <v>16.61</v>
      </c>
    </row>
    <row r="99" spans="1:2" x14ac:dyDescent="0.2">
      <c r="A99" s="29" t="d">
        <v>1993-12-15</v>
      </c>
      <c r="B99" s="24">
        <v>14.52</v>
      </c>
    </row>
    <row r="100" spans="1:2" x14ac:dyDescent="0.2">
      <c r="A100" s="29" t="d">
        <v>1994-01-15</v>
      </c>
      <c r="B100" s="24">
        <v>15.03</v>
      </c>
    </row>
    <row r="101" spans="1:2" x14ac:dyDescent="0.2">
      <c r="A101" s="29" t="d">
        <v>1994-02-15</v>
      </c>
      <c r="B101" s="24">
        <v>14.78</v>
      </c>
    </row>
    <row r="102" spans="1:2" x14ac:dyDescent="0.2">
      <c r="A102" s="29" t="d">
        <v>1994-03-15</v>
      </c>
      <c r="B102" s="24">
        <v>14.68</v>
      </c>
    </row>
    <row r="103" spans="1:2" x14ac:dyDescent="0.2">
      <c r="A103" s="29" t="d">
        <v>1994-04-15</v>
      </c>
      <c r="B103" s="24">
        <v>16.420000000000002</v>
      </c>
    </row>
    <row r="104" spans="1:2" x14ac:dyDescent="0.2">
      <c r="A104" s="29" t="d">
        <v>1994-05-15</v>
      </c>
      <c r="B104" s="24">
        <v>17.89</v>
      </c>
    </row>
    <row r="105" spans="1:2" x14ac:dyDescent="0.2">
      <c r="A105" s="29" t="d">
        <v>1994-06-15</v>
      </c>
      <c r="B105" s="24">
        <v>19.059999999999999</v>
      </c>
    </row>
    <row r="106" spans="1:2" x14ac:dyDescent="0.2">
      <c r="A106" s="29" t="d">
        <v>1994-07-15</v>
      </c>
      <c r="B106" s="24">
        <v>19.66</v>
      </c>
    </row>
    <row r="107" spans="1:2" x14ac:dyDescent="0.2">
      <c r="A107" s="29" t="d">
        <v>1994-08-15</v>
      </c>
      <c r="B107" s="24">
        <v>18.38</v>
      </c>
    </row>
    <row r="108" spans="1:2" x14ac:dyDescent="0.2">
      <c r="A108" s="29" t="d">
        <v>1994-09-15</v>
      </c>
      <c r="B108" s="24">
        <v>17.45</v>
      </c>
    </row>
    <row r="109" spans="1:2" x14ac:dyDescent="0.2">
      <c r="A109" s="29" t="d">
        <v>1994-10-15</v>
      </c>
      <c r="B109" s="24">
        <v>17.72</v>
      </c>
    </row>
    <row r="110" spans="1:2" x14ac:dyDescent="0.2">
      <c r="A110" s="29" t="d">
        <v>1994-11-15</v>
      </c>
      <c r="B110" s="24">
        <v>18.07</v>
      </c>
    </row>
    <row r="111" spans="1:2" x14ac:dyDescent="0.2">
      <c r="A111" s="29" t="d">
        <v>1994-12-15</v>
      </c>
      <c r="B111" s="24">
        <v>17.16</v>
      </c>
    </row>
    <row r="112" spans="1:2" x14ac:dyDescent="0.2">
      <c r="A112" s="29" t="d">
        <v>1995-01-15</v>
      </c>
      <c r="B112" s="24">
        <v>18.04</v>
      </c>
    </row>
    <row r="113" spans="1:2" x14ac:dyDescent="0.2">
      <c r="A113" s="29" t="d">
        <v>1995-02-15</v>
      </c>
      <c r="B113" s="24">
        <v>18.57</v>
      </c>
    </row>
    <row r="114" spans="1:2" x14ac:dyDescent="0.2">
      <c r="A114" s="29" t="d">
        <v>1995-03-15</v>
      </c>
      <c r="B114" s="24">
        <v>18.54</v>
      </c>
    </row>
    <row r="115" spans="1:2" x14ac:dyDescent="0.2">
      <c r="A115" s="29" t="d">
        <v>1995-04-15</v>
      </c>
      <c r="B115" s="24">
        <v>19.899999999999999</v>
      </c>
    </row>
    <row r="116" spans="1:2" x14ac:dyDescent="0.2">
      <c r="A116" s="29" t="d">
        <v>1995-05-15</v>
      </c>
      <c r="B116" s="24">
        <v>19.739999999999998</v>
      </c>
    </row>
    <row r="117" spans="1:2" x14ac:dyDescent="0.2">
      <c r="A117" s="29" t="d">
        <v>1995-06-15</v>
      </c>
      <c r="B117" s="24">
        <v>18.45</v>
      </c>
    </row>
    <row r="118" spans="1:2" x14ac:dyDescent="0.2">
      <c r="A118" s="29" t="d">
        <v>1995-07-15</v>
      </c>
      <c r="B118" s="24">
        <v>17.329999999999998</v>
      </c>
    </row>
    <row r="119" spans="1:2" x14ac:dyDescent="0.2">
      <c r="A119" s="29" t="d">
        <v>1995-08-15</v>
      </c>
      <c r="B119" s="24">
        <v>18.02</v>
      </c>
    </row>
    <row r="120" spans="1:2" x14ac:dyDescent="0.2">
      <c r="A120" s="29" t="d">
        <v>1995-09-15</v>
      </c>
      <c r="B120" s="24">
        <v>18.23</v>
      </c>
    </row>
    <row r="121" spans="1:2" x14ac:dyDescent="0.2">
      <c r="A121" s="29" t="d">
        <v>1995-10-15</v>
      </c>
      <c r="B121" s="24">
        <v>17.43</v>
      </c>
    </row>
    <row r="122" spans="1:2" x14ac:dyDescent="0.2">
      <c r="A122" s="29" t="d">
        <v>1995-11-15</v>
      </c>
      <c r="B122" s="24">
        <v>17.989999999999998</v>
      </c>
    </row>
    <row r="123" spans="1:2" x14ac:dyDescent="0.2">
      <c r="A123" s="29" t="d">
        <v>1995-12-15</v>
      </c>
      <c r="B123" s="24">
        <v>19.03</v>
      </c>
    </row>
    <row r="124" spans="1:2" x14ac:dyDescent="0.2">
      <c r="A124" s="29" t="d">
        <v>1996-01-15</v>
      </c>
      <c r="B124" s="24">
        <v>18.86</v>
      </c>
    </row>
    <row r="125" spans="1:2" x14ac:dyDescent="0.2">
      <c r="A125" s="29" t="d">
        <v>1996-02-15</v>
      </c>
      <c r="B125" s="24">
        <v>19.09</v>
      </c>
    </row>
    <row r="126" spans="1:2" x14ac:dyDescent="0.2">
      <c r="A126" s="29" t="d">
        <v>1996-03-15</v>
      </c>
      <c r="B126" s="24">
        <v>21.33</v>
      </c>
    </row>
    <row r="127" spans="1:2" x14ac:dyDescent="0.2">
      <c r="A127" s="29" t="d">
        <v>1996-04-15</v>
      </c>
      <c r="B127" s="24">
        <v>23.5</v>
      </c>
    </row>
    <row r="128" spans="1:2" x14ac:dyDescent="0.2">
      <c r="A128" s="29" t="d">
        <v>1996-05-15</v>
      </c>
      <c r="B128" s="24">
        <v>21.17</v>
      </c>
    </row>
    <row r="129" spans="1:2" x14ac:dyDescent="0.2">
      <c r="A129" s="29" t="d">
        <v>1996-06-15</v>
      </c>
      <c r="B129" s="24">
        <v>20.420000000000002</v>
      </c>
    </row>
    <row r="130" spans="1:2" x14ac:dyDescent="0.2">
      <c r="A130" s="29" t="d">
        <v>1996-07-15</v>
      </c>
      <c r="B130" s="24">
        <v>21.3</v>
      </c>
    </row>
    <row r="131" spans="1:2" x14ac:dyDescent="0.2">
      <c r="A131" s="29" t="d">
        <v>1996-08-15</v>
      </c>
      <c r="B131" s="24">
        <v>21.9</v>
      </c>
    </row>
    <row r="132" spans="1:2" x14ac:dyDescent="0.2">
      <c r="A132" s="29" t="d">
        <v>1996-09-15</v>
      </c>
      <c r="B132" s="24">
        <v>23.97</v>
      </c>
    </row>
    <row r="133" spans="1:2" x14ac:dyDescent="0.2">
      <c r="A133" s="29" t="d">
        <v>1996-10-15</v>
      </c>
      <c r="B133" s="24">
        <v>24.88</v>
      </c>
    </row>
    <row r="134" spans="1:2" x14ac:dyDescent="0.2">
      <c r="A134" s="29" t="d">
        <v>1996-11-15</v>
      </c>
      <c r="B134" s="24">
        <v>23.71</v>
      </c>
    </row>
    <row r="135" spans="1:2" x14ac:dyDescent="0.2">
      <c r="A135" s="29" t="d">
        <v>1996-12-15</v>
      </c>
      <c r="B135" s="24">
        <v>25.23</v>
      </c>
    </row>
    <row r="136" spans="1:2" x14ac:dyDescent="0.2">
      <c r="A136" s="29" t="d">
        <v>1997-01-15</v>
      </c>
      <c r="B136" s="24">
        <v>25.13</v>
      </c>
    </row>
    <row r="137" spans="1:2" x14ac:dyDescent="0.2">
      <c r="A137" s="29" t="d">
        <v>1997-02-15</v>
      </c>
      <c r="B137" s="24">
        <v>22.18</v>
      </c>
    </row>
    <row r="138" spans="1:2" x14ac:dyDescent="0.2">
      <c r="A138" s="29" t="d">
        <v>1997-03-15</v>
      </c>
      <c r="B138" s="24">
        <v>20.97</v>
      </c>
    </row>
    <row r="139" spans="1:2" x14ac:dyDescent="0.2">
      <c r="A139" s="29" t="d">
        <v>1997-04-15</v>
      </c>
      <c r="B139" s="24">
        <v>19.7</v>
      </c>
    </row>
    <row r="140" spans="1:2" x14ac:dyDescent="0.2">
      <c r="A140" s="29" t="d">
        <v>1997-05-15</v>
      </c>
      <c r="B140" s="24">
        <v>20.82</v>
      </c>
    </row>
    <row r="141" spans="1:2" x14ac:dyDescent="0.2">
      <c r="A141" s="29" t="d">
        <v>1997-06-15</v>
      </c>
      <c r="B141" s="24">
        <v>19.260000000000002</v>
      </c>
    </row>
    <row r="142" spans="1:2" x14ac:dyDescent="0.2">
      <c r="A142" s="29" t="d">
        <v>1997-07-15</v>
      </c>
      <c r="B142" s="24">
        <v>19.66</v>
      </c>
    </row>
    <row r="143" spans="1:2" x14ac:dyDescent="0.2">
      <c r="A143" s="29" t="d">
        <v>1997-08-15</v>
      </c>
      <c r="B143" s="24">
        <v>19.95</v>
      </c>
    </row>
    <row r="144" spans="1:2" x14ac:dyDescent="0.2">
      <c r="A144" s="29" t="d">
        <v>1997-09-15</v>
      </c>
      <c r="B144" s="24">
        <v>19.8</v>
      </c>
    </row>
    <row r="145" spans="1:2" x14ac:dyDescent="0.2">
      <c r="A145" s="29" t="d">
        <v>1997-10-15</v>
      </c>
      <c r="B145" s="24">
        <v>21.33</v>
      </c>
    </row>
    <row r="146" spans="1:2" x14ac:dyDescent="0.2">
      <c r="A146" s="29" t="d">
        <v>1997-11-15</v>
      </c>
      <c r="B146" s="24">
        <v>20.190000000000001</v>
      </c>
    </row>
    <row r="147" spans="1:2" x14ac:dyDescent="0.2">
      <c r="A147" s="29" t="d">
        <v>1997-12-15</v>
      </c>
      <c r="B147" s="24">
        <v>18.329999999999998</v>
      </c>
    </row>
    <row r="148" spans="1:2" x14ac:dyDescent="0.2">
      <c r="A148" s="29" t="d">
        <v>1998-01-15</v>
      </c>
      <c r="B148" s="24">
        <v>16.72</v>
      </c>
    </row>
    <row r="149" spans="1:2" x14ac:dyDescent="0.2">
      <c r="A149" s="29" t="d">
        <v>1998-02-15</v>
      </c>
      <c r="B149" s="24">
        <v>16.059999999999999</v>
      </c>
    </row>
    <row r="150" spans="1:2" x14ac:dyDescent="0.2">
      <c r="A150" s="29" t="d">
        <v>1998-03-15</v>
      </c>
      <c r="B150" s="24">
        <v>15.12</v>
      </c>
    </row>
    <row r="151" spans="1:2" x14ac:dyDescent="0.2">
      <c r="A151" s="29" t="d">
        <v>1998-04-15</v>
      </c>
      <c r="B151" s="24">
        <v>15.35</v>
      </c>
    </row>
    <row r="152" spans="1:2" x14ac:dyDescent="0.2">
      <c r="A152" s="29" t="d">
        <v>1998-05-15</v>
      </c>
      <c r="B152" s="24">
        <v>14.91</v>
      </c>
    </row>
    <row r="153" spans="1:2" x14ac:dyDescent="0.2">
      <c r="A153" s="29" t="d">
        <v>1998-06-15</v>
      </c>
      <c r="B153" s="24">
        <v>13.72</v>
      </c>
    </row>
    <row r="154" spans="1:2" x14ac:dyDescent="0.2">
      <c r="A154" s="29" t="d">
        <v>1998-07-15</v>
      </c>
      <c r="B154" s="24">
        <v>14.17</v>
      </c>
    </row>
    <row r="155" spans="1:2" x14ac:dyDescent="0.2">
      <c r="A155" s="29" t="d">
        <v>1998-08-15</v>
      </c>
      <c r="B155" s="24">
        <v>13.47</v>
      </c>
    </row>
    <row r="156" spans="1:2" x14ac:dyDescent="0.2">
      <c r="A156" s="29" t="d">
        <v>1998-09-15</v>
      </c>
      <c r="B156" s="24">
        <v>15.03</v>
      </c>
    </row>
    <row r="157" spans="1:2" x14ac:dyDescent="0.2">
      <c r="A157" s="29" t="d">
        <v>1998-10-15</v>
      </c>
      <c r="B157" s="24">
        <v>14.46</v>
      </c>
    </row>
    <row r="158" spans="1:2" x14ac:dyDescent="0.2">
      <c r="A158" s="29" t="d">
        <v>1998-11-15</v>
      </c>
      <c r="B158" s="24">
        <v>13</v>
      </c>
    </row>
    <row r="159" spans="1:2" x14ac:dyDescent="0.2">
      <c r="A159" s="29" t="d">
        <v>1998-12-15</v>
      </c>
      <c r="B159" s="24">
        <v>11.35</v>
      </c>
    </row>
    <row r="160" spans="1:2" x14ac:dyDescent="0.2">
      <c r="A160" s="29" t="d">
        <v>1999-01-15</v>
      </c>
      <c r="B160" s="24">
        <v>12.52</v>
      </c>
    </row>
    <row r="161" spans="1:2" x14ac:dyDescent="0.2">
      <c r="A161" s="29" t="d">
        <v>1999-02-15</v>
      </c>
      <c r="B161" s="24">
        <v>12.01</v>
      </c>
    </row>
    <row r="162" spans="1:2" x14ac:dyDescent="0.2">
      <c r="A162" s="29" t="d">
        <v>1999-03-15</v>
      </c>
      <c r="B162" s="24">
        <v>14.68</v>
      </c>
    </row>
    <row r="163" spans="1:2" x14ac:dyDescent="0.2">
      <c r="A163" s="29" t="d">
        <v>1999-04-15</v>
      </c>
      <c r="B163" s="24">
        <v>17.309999999999999</v>
      </c>
    </row>
    <row r="164" spans="1:2" x14ac:dyDescent="0.2">
      <c r="A164" s="29" t="d">
        <v>1999-05-15</v>
      </c>
      <c r="B164" s="24">
        <v>17.72</v>
      </c>
    </row>
    <row r="165" spans="1:2" x14ac:dyDescent="0.2">
      <c r="A165" s="29" t="d">
        <v>1999-06-15</v>
      </c>
      <c r="B165" s="24">
        <v>17.920000000000002</v>
      </c>
    </row>
    <row r="166" spans="1:2" x14ac:dyDescent="0.2">
      <c r="A166" s="29" t="d">
        <v>1999-07-15</v>
      </c>
      <c r="B166" s="24">
        <v>20.100000000000001</v>
      </c>
    </row>
    <row r="167" spans="1:2" x14ac:dyDescent="0.2">
      <c r="A167" s="29" t="d">
        <v>1999-08-15</v>
      </c>
      <c r="B167" s="24">
        <v>21.28</v>
      </c>
    </row>
    <row r="168" spans="1:2" x14ac:dyDescent="0.2">
      <c r="A168" s="29" t="d">
        <v>1999-09-15</v>
      </c>
      <c r="B168" s="24">
        <v>23.8</v>
      </c>
    </row>
    <row r="169" spans="1:2" x14ac:dyDescent="0.2">
      <c r="A169" s="29" t="d">
        <v>1999-10-15</v>
      </c>
      <c r="B169" s="24">
        <v>22.69</v>
      </c>
    </row>
    <row r="170" spans="1:2" x14ac:dyDescent="0.2">
      <c r="A170" s="29" t="d">
        <v>1999-11-15</v>
      </c>
      <c r="B170" s="24">
        <v>25</v>
      </c>
    </row>
    <row r="171" spans="1:2" x14ac:dyDescent="0.2">
      <c r="A171" s="29" t="d">
        <v>1999-12-15</v>
      </c>
      <c r="B171" s="24">
        <v>26.1</v>
      </c>
    </row>
    <row r="172" spans="1:2" x14ac:dyDescent="0.2">
      <c r="A172" s="29" t="d">
        <v>2000-01-15</v>
      </c>
      <c r="B172" s="24">
        <v>27.26</v>
      </c>
    </row>
    <row r="173" spans="1:2" x14ac:dyDescent="0.2">
      <c r="A173" s="29" t="d">
        <v>2000-02-15</v>
      </c>
      <c r="B173" s="24">
        <v>29.37</v>
      </c>
    </row>
    <row r="174" spans="1:2" x14ac:dyDescent="0.2">
      <c r="A174" s="29" t="d">
        <v>2000-03-15</v>
      </c>
      <c r="B174" s="24">
        <v>29.84</v>
      </c>
    </row>
    <row r="175" spans="1:2" x14ac:dyDescent="0.2">
      <c r="A175" s="29" t="d">
        <v>2000-04-15</v>
      </c>
      <c r="B175" s="24">
        <v>25.72</v>
      </c>
    </row>
    <row r="176" spans="1:2" x14ac:dyDescent="0.2">
      <c r="A176" s="29" t="d">
        <v>2000-05-15</v>
      </c>
      <c r="B176" s="24">
        <v>28.79</v>
      </c>
    </row>
    <row r="177" spans="1:2" x14ac:dyDescent="0.2">
      <c r="A177" s="29" t="d">
        <v>2000-06-15</v>
      </c>
      <c r="B177" s="24">
        <v>31.82</v>
      </c>
    </row>
    <row r="178" spans="1:2" x14ac:dyDescent="0.2">
      <c r="A178" s="29" t="d">
        <v>2000-07-15</v>
      </c>
      <c r="B178" s="24">
        <v>29.7</v>
      </c>
    </row>
    <row r="179" spans="1:2" x14ac:dyDescent="0.2">
      <c r="A179" s="29" t="d">
        <v>2000-08-15</v>
      </c>
      <c r="B179" s="24">
        <v>31.26</v>
      </c>
    </row>
    <row r="180" spans="1:2" x14ac:dyDescent="0.2">
      <c r="A180" s="29" t="d">
        <v>2000-09-15</v>
      </c>
      <c r="B180" s="24">
        <v>33.880000000000003</v>
      </c>
    </row>
    <row r="181" spans="1:2" x14ac:dyDescent="0.2">
      <c r="A181" s="29" t="d">
        <v>2000-10-15</v>
      </c>
      <c r="B181" s="24">
        <v>33.11</v>
      </c>
    </row>
    <row r="182" spans="1:2" x14ac:dyDescent="0.2">
      <c r="A182" s="29" t="d">
        <v>2000-11-15</v>
      </c>
      <c r="B182" s="24">
        <v>34.42</v>
      </c>
    </row>
    <row r="183" spans="1:2" x14ac:dyDescent="0.2">
      <c r="A183" s="29" t="d">
        <v>2000-12-15</v>
      </c>
      <c r="B183" s="24">
        <v>28.44</v>
      </c>
    </row>
    <row r="184" spans="1:2" x14ac:dyDescent="0.2">
      <c r="A184" s="29" t="d">
        <v>2001-01-15</v>
      </c>
      <c r="B184" s="24">
        <v>29.59</v>
      </c>
    </row>
    <row r="185" spans="1:2" x14ac:dyDescent="0.2">
      <c r="A185" s="29" t="d">
        <v>2001-02-15</v>
      </c>
      <c r="B185" s="24">
        <v>29.61</v>
      </c>
    </row>
    <row r="186" spans="1:2" x14ac:dyDescent="0.2">
      <c r="A186" s="29" t="d">
        <v>2001-03-15</v>
      </c>
      <c r="B186" s="24">
        <v>27.25</v>
      </c>
    </row>
    <row r="187" spans="1:2" x14ac:dyDescent="0.2">
      <c r="A187" s="29" t="d">
        <v>2001-04-15</v>
      </c>
      <c r="B187" s="24">
        <v>27.49</v>
      </c>
    </row>
    <row r="188" spans="1:2" x14ac:dyDescent="0.2">
      <c r="A188" s="29" t="d">
        <v>2001-05-15</v>
      </c>
      <c r="B188" s="24">
        <v>28.63</v>
      </c>
    </row>
    <row r="189" spans="1:2" x14ac:dyDescent="0.2">
      <c r="A189" s="29" t="d">
        <v>2001-06-15</v>
      </c>
      <c r="B189" s="24">
        <v>27.6</v>
      </c>
    </row>
    <row r="190" spans="1:2" x14ac:dyDescent="0.2">
      <c r="A190" s="29" t="d">
        <v>2001-07-15</v>
      </c>
      <c r="B190" s="24">
        <v>26.43</v>
      </c>
    </row>
    <row r="191" spans="1:2" x14ac:dyDescent="0.2">
      <c r="A191" s="29" t="d">
        <v>2001-08-15</v>
      </c>
      <c r="B191" s="24">
        <v>27.37</v>
      </c>
    </row>
    <row r="192" spans="1:2" x14ac:dyDescent="0.2">
      <c r="A192" s="29" t="d">
        <v>2001-09-15</v>
      </c>
      <c r="B192" s="24">
        <v>26.2</v>
      </c>
    </row>
    <row r="193" spans="1:2" x14ac:dyDescent="0.2">
      <c r="A193" s="29" t="d">
        <v>2001-10-15</v>
      </c>
      <c r="B193" s="24">
        <v>22.17</v>
      </c>
    </row>
    <row r="194" spans="1:2" x14ac:dyDescent="0.2">
      <c r="A194" s="29" t="d">
        <v>2001-11-15</v>
      </c>
      <c r="B194" s="24">
        <v>19.64</v>
      </c>
    </row>
    <row r="195" spans="1:2" x14ac:dyDescent="0.2">
      <c r="A195" s="29" t="d">
        <v>2001-12-15</v>
      </c>
      <c r="B195" s="24">
        <v>19.39</v>
      </c>
    </row>
    <row r="196" spans="1:2" x14ac:dyDescent="0.2">
      <c r="A196" s="29" t="d">
        <v>2002-01-15</v>
      </c>
      <c r="B196" s="24">
        <v>19.72</v>
      </c>
    </row>
    <row r="197" spans="1:2" x14ac:dyDescent="0.2">
      <c r="A197" s="29" t="d">
        <v>2002-02-15</v>
      </c>
      <c r="B197" s="24">
        <v>20.72</v>
      </c>
    </row>
    <row r="198" spans="1:2" x14ac:dyDescent="0.2">
      <c r="A198" s="29" t="d">
        <v>2002-03-15</v>
      </c>
      <c r="B198" s="24">
        <v>24.53</v>
      </c>
    </row>
    <row r="199" spans="1:2" x14ac:dyDescent="0.2">
      <c r="A199" s="29" t="d">
        <v>2002-04-15</v>
      </c>
      <c r="B199" s="24">
        <v>26.18</v>
      </c>
    </row>
    <row r="200" spans="1:2" x14ac:dyDescent="0.2">
      <c r="A200" s="29" t="d">
        <v>2002-05-15</v>
      </c>
      <c r="B200" s="24">
        <v>27.04</v>
      </c>
    </row>
    <row r="201" spans="1:2" x14ac:dyDescent="0.2">
      <c r="A201" s="29" t="d">
        <v>2002-06-15</v>
      </c>
      <c r="B201" s="24">
        <v>25.52</v>
      </c>
    </row>
    <row r="202" spans="1:2" x14ac:dyDescent="0.2">
      <c r="A202" s="29" t="d">
        <v>2002-07-15</v>
      </c>
      <c r="B202" s="24">
        <v>26.97</v>
      </c>
    </row>
    <row r="203" spans="1:2" x14ac:dyDescent="0.2">
      <c r="A203" s="29" t="d">
        <v>2002-08-15</v>
      </c>
      <c r="B203" s="24">
        <v>28.39</v>
      </c>
    </row>
    <row r="204" spans="1:2" x14ac:dyDescent="0.2">
      <c r="A204" s="29" t="d">
        <v>2002-09-15</v>
      </c>
      <c r="B204" s="24">
        <v>29.66</v>
      </c>
    </row>
    <row r="205" spans="1:2" x14ac:dyDescent="0.2">
      <c r="A205" s="29" t="d">
        <v>2002-10-15</v>
      </c>
      <c r="B205" s="24">
        <v>28.84</v>
      </c>
    </row>
    <row r="206" spans="1:2" x14ac:dyDescent="0.2">
      <c r="A206" s="29" t="d">
        <v>2002-11-15</v>
      </c>
      <c r="B206" s="24">
        <v>26.35</v>
      </c>
    </row>
    <row r="207" spans="1:2" x14ac:dyDescent="0.2">
      <c r="A207" s="29" t="d">
        <v>2002-12-15</v>
      </c>
      <c r="B207" s="24">
        <v>29.46</v>
      </c>
    </row>
    <row r="208" spans="1:2" x14ac:dyDescent="0.2">
      <c r="A208" s="29" t="d">
        <v>2003-01-15</v>
      </c>
      <c r="B208" s="24">
        <v>32.950000000000003</v>
      </c>
    </row>
    <row r="209" spans="1:2" x14ac:dyDescent="0.2">
      <c r="A209" s="29" t="d">
        <v>2003-02-15</v>
      </c>
      <c r="B209" s="24">
        <v>35.83</v>
      </c>
    </row>
    <row r="210" spans="1:2" x14ac:dyDescent="0.2">
      <c r="A210" s="29" t="d">
        <v>2003-03-15</v>
      </c>
      <c r="B210" s="24">
        <v>33.51</v>
      </c>
    </row>
    <row r="211" spans="1:2" x14ac:dyDescent="0.2">
      <c r="A211" s="29" t="d">
        <v>2003-04-15</v>
      </c>
      <c r="B211" s="24">
        <v>28.17</v>
      </c>
    </row>
    <row r="212" spans="1:2" x14ac:dyDescent="0.2">
      <c r="A212" s="29" t="d">
        <v>2003-05-15</v>
      </c>
      <c r="B212" s="24">
        <v>28.11</v>
      </c>
    </row>
    <row r="213" spans="1:2" x14ac:dyDescent="0.2">
      <c r="A213" s="29" t="d">
        <v>2003-06-15</v>
      </c>
      <c r="B213" s="24">
        <v>30.66</v>
      </c>
    </row>
    <row r="214" spans="1:2" x14ac:dyDescent="0.2">
      <c r="A214" s="29" t="d">
        <v>2003-07-15</v>
      </c>
      <c r="B214" s="24">
        <v>30.76</v>
      </c>
    </row>
    <row r="215" spans="1:2" x14ac:dyDescent="0.2">
      <c r="A215" s="29" t="d">
        <v>2003-08-15</v>
      </c>
      <c r="B215" s="24">
        <v>31.57</v>
      </c>
    </row>
    <row r="216" spans="1:2" x14ac:dyDescent="0.2">
      <c r="A216" s="29" t="d">
        <v>2003-09-15</v>
      </c>
      <c r="B216" s="24">
        <v>28.31</v>
      </c>
    </row>
    <row r="217" spans="1:2" x14ac:dyDescent="0.2">
      <c r="A217" s="29" t="d">
        <v>2003-10-15</v>
      </c>
      <c r="B217" s="24">
        <v>30.34</v>
      </c>
    </row>
    <row r="218" spans="1:2" x14ac:dyDescent="0.2">
      <c r="A218" s="29" t="d">
        <v>2003-11-15</v>
      </c>
      <c r="B218" s="24">
        <v>31.11</v>
      </c>
    </row>
    <row r="219" spans="1:2" x14ac:dyDescent="0.2">
      <c r="A219" s="29" t="d">
        <v>2003-12-15</v>
      </c>
      <c r="B219" s="24">
        <v>32.130000000000003</v>
      </c>
    </row>
    <row r="220" spans="1:2" x14ac:dyDescent="0.2">
      <c r="A220" s="29" t="d">
        <v>2004-01-15</v>
      </c>
      <c r="B220" s="24">
        <v>34.31</v>
      </c>
    </row>
    <row r="221" spans="1:2" x14ac:dyDescent="0.2">
      <c r="A221" s="29" t="d">
        <v>2004-02-15</v>
      </c>
      <c r="B221" s="24">
        <v>34.69</v>
      </c>
    </row>
    <row r="222" spans="1:2" x14ac:dyDescent="0.2">
      <c r="A222" s="29" t="d">
        <v>2004-03-15</v>
      </c>
      <c r="B222" s="24">
        <v>36.74</v>
      </c>
    </row>
    <row r="223" spans="1:2" x14ac:dyDescent="0.2">
      <c r="A223" s="29" t="d">
        <v>2004-04-15</v>
      </c>
      <c r="B223" s="24">
        <v>36.75</v>
      </c>
    </row>
    <row r="224" spans="1:2" x14ac:dyDescent="0.2">
      <c r="A224" s="29" t="d">
        <v>2004-05-15</v>
      </c>
      <c r="B224" s="24">
        <v>40.28</v>
      </c>
    </row>
    <row r="225" spans="1:2" x14ac:dyDescent="0.2">
      <c r="A225" s="29" t="d">
        <v>2004-06-15</v>
      </c>
      <c r="B225" s="24">
        <v>38.03</v>
      </c>
    </row>
    <row r="226" spans="1:2" x14ac:dyDescent="0.2">
      <c r="A226" s="29" t="d">
        <v>2004-07-15</v>
      </c>
      <c r="B226" s="24">
        <v>40.78</v>
      </c>
    </row>
    <row r="227" spans="1:2" x14ac:dyDescent="0.2">
      <c r="A227" s="29" t="d">
        <v>2004-08-15</v>
      </c>
      <c r="B227" s="24">
        <v>44.9</v>
      </c>
    </row>
    <row r="228" spans="1:2" x14ac:dyDescent="0.2">
      <c r="A228" s="29" t="d">
        <v>2004-09-15</v>
      </c>
      <c r="B228" s="24">
        <v>45.94</v>
      </c>
    </row>
    <row r="229" spans="1:2" x14ac:dyDescent="0.2">
      <c r="A229" s="29" t="d">
        <v>2004-10-15</v>
      </c>
      <c r="B229" s="24">
        <v>53.28</v>
      </c>
    </row>
    <row r="230" spans="1:2" x14ac:dyDescent="0.2">
      <c r="A230" s="29" t="d">
        <v>2004-11-15</v>
      </c>
      <c r="B230" s="24">
        <v>48.47</v>
      </c>
    </row>
    <row r="231" spans="1:2" x14ac:dyDescent="0.2">
      <c r="A231" s="29" t="d">
        <v>2004-12-15</v>
      </c>
      <c r="B231" s="24">
        <v>43.15</v>
      </c>
    </row>
    <row r="232" spans="1:2" x14ac:dyDescent="0.2">
      <c r="A232" s="29" t="d">
        <v>2005-01-15</v>
      </c>
      <c r="B232" s="24">
        <v>46.84</v>
      </c>
    </row>
    <row r="233" spans="1:2" x14ac:dyDescent="0.2">
      <c r="A233" s="29" t="d">
        <v>2005-02-15</v>
      </c>
      <c r="B233" s="24">
        <v>48.15</v>
      </c>
    </row>
    <row r="234" spans="1:2" x14ac:dyDescent="0.2">
      <c r="A234" s="29" t="d">
        <v>2005-03-15</v>
      </c>
      <c r="B234" s="24">
        <v>54.19</v>
      </c>
    </row>
    <row r="235" spans="1:2" x14ac:dyDescent="0.2">
      <c r="A235" s="29" t="d">
        <v>2005-04-15</v>
      </c>
      <c r="B235" s="24">
        <v>52.98</v>
      </c>
    </row>
    <row r="236" spans="1:2" x14ac:dyDescent="0.2">
      <c r="A236" s="29" t="d">
        <v>2005-05-15</v>
      </c>
      <c r="B236" s="24">
        <v>49.83</v>
      </c>
    </row>
    <row r="237" spans="1:2" x14ac:dyDescent="0.2">
      <c r="A237" s="29" t="d">
        <v>2005-06-15</v>
      </c>
      <c r="B237" s="24">
        <v>56.35</v>
      </c>
    </row>
    <row r="238" spans="1:2" x14ac:dyDescent="0.2">
      <c r="A238" s="29" t="d">
        <v>2005-07-15</v>
      </c>
      <c r="B238" s="24">
        <v>59</v>
      </c>
    </row>
    <row r="239" spans="1:2" x14ac:dyDescent="0.2">
      <c r="A239" s="29" t="d">
        <v>2005-08-15</v>
      </c>
      <c r="B239" s="24">
        <v>64.989999999999995</v>
      </c>
    </row>
    <row r="240" spans="1:2" x14ac:dyDescent="0.2">
      <c r="A240" s="29" t="d">
        <v>2005-09-15</v>
      </c>
      <c r="B240" s="24">
        <v>65.59</v>
      </c>
    </row>
    <row r="241" spans="1:2" x14ac:dyDescent="0.2">
      <c r="A241" s="29" t="d">
        <v>2005-10-15</v>
      </c>
      <c r="B241" s="24">
        <v>62.26</v>
      </c>
    </row>
    <row r="242" spans="1:2" x14ac:dyDescent="0.2">
      <c r="A242" s="29" t="d">
        <v>2005-11-15</v>
      </c>
      <c r="B242" s="24">
        <v>58.32</v>
      </c>
    </row>
    <row r="243" spans="1:2" x14ac:dyDescent="0.2">
      <c r="A243" s="29" t="d">
        <v>2005-12-15</v>
      </c>
      <c r="B243" s="24">
        <v>59.41</v>
      </c>
    </row>
    <row r="244" spans="1:2" x14ac:dyDescent="0.2">
      <c r="A244" s="29" t="d">
        <v>2006-01-15</v>
      </c>
      <c r="B244" s="24">
        <v>65.489999999999995</v>
      </c>
    </row>
    <row r="245" spans="1:2" x14ac:dyDescent="0.2">
      <c r="A245" s="29" t="d">
        <v>2006-02-15</v>
      </c>
      <c r="B245" s="24">
        <v>61.63</v>
      </c>
    </row>
    <row r="246" spans="1:2" x14ac:dyDescent="0.2">
      <c r="A246" s="29" t="d">
        <v>2006-03-15</v>
      </c>
      <c r="B246" s="24">
        <v>62.69</v>
      </c>
    </row>
    <row r="247" spans="1:2" x14ac:dyDescent="0.2">
      <c r="A247" s="29" t="d">
        <v>2006-04-15</v>
      </c>
      <c r="B247" s="24">
        <v>69.44</v>
      </c>
    </row>
    <row r="248" spans="1:2" x14ac:dyDescent="0.2">
      <c r="A248" s="29" t="d">
        <v>2006-05-15</v>
      </c>
      <c r="B248" s="24">
        <v>70.84</v>
      </c>
    </row>
    <row r="249" spans="1:2" x14ac:dyDescent="0.2">
      <c r="A249" s="29" t="d">
        <v>2006-06-15</v>
      </c>
      <c r="B249" s="24">
        <v>70.95</v>
      </c>
    </row>
    <row r="250" spans="1:2" x14ac:dyDescent="0.2">
      <c r="A250" s="29" t="d">
        <v>2006-07-15</v>
      </c>
      <c r="B250" s="24">
        <v>74.41</v>
      </c>
    </row>
    <row r="251" spans="1:2" x14ac:dyDescent="0.2">
      <c r="A251" s="29" t="d">
        <v>2006-08-15</v>
      </c>
      <c r="B251" s="24">
        <v>73.040000000000006</v>
      </c>
    </row>
    <row r="252" spans="1:2" x14ac:dyDescent="0.2">
      <c r="A252" s="29" t="d">
        <v>2006-09-15</v>
      </c>
      <c r="B252" s="24">
        <v>63.8</v>
      </c>
    </row>
    <row r="253" spans="1:2" x14ac:dyDescent="0.2">
      <c r="A253" s="29" t="d">
        <v>2006-10-15</v>
      </c>
      <c r="B253" s="24">
        <v>58.89</v>
      </c>
    </row>
    <row r="254" spans="1:2" x14ac:dyDescent="0.2">
      <c r="A254" s="29" t="d">
        <v>2006-11-15</v>
      </c>
      <c r="B254" s="24">
        <v>59.08</v>
      </c>
    </row>
    <row r="255" spans="1:2" x14ac:dyDescent="0.2">
      <c r="A255" s="29" t="d">
        <v>2006-12-15</v>
      </c>
      <c r="B255" s="24">
        <v>61.96</v>
      </c>
    </row>
    <row r="256" spans="1:2" x14ac:dyDescent="0.2">
      <c r="A256" s="29" t="d">
        <v>2007-01-15</v>
      </c>
      <c r="B256" s="24">
        <v>54.51</v>
      </c>
    </row>
    <row r="257" spans="1:2" x14ac:dyDescent="0.2">
      <c r="A257" s="29" t="d">
        <v>2007-02-15</v>
      </c>
      <c r="B257" s="24">
        <v>59.28</v>
      </c>
    </row>
    <row r="258" spans="1:2" x14ac:dyDescent="0.2">
      <c r="A258" s="29" t="d">
        <v>2007-03-15</v>
      </c>
      <c r="B258" s="24">
        <v>60.44</v>
      </c>
    </row>
    <row r="259" spans="1:2" x14ac:dyDescent="0.2">
      <c r="A259" s="29" t="d">
        <v>2007-04-15</v>
      </c>
      <c r="B259" s="24">
        <v>63.98</v>
      </c>
    </row>
    <row r="260" spans="1:2" x14ac:dyDescent="0.2">
      <c r="A260" s="29" t="d">
        <v>2007-05-15</v>
      </c>
      <c r="B260" s="24">
        <v>63.46</v>
      </c>
    </row>
    <row r="261" spans="1:2" x14ac:dyDescent="0.2">
      <c r="A261" s="29" t="d">
        <v>2007-06-15</v>
      </c>
      <c r="B261" s="24">
        <v>67.489999999999995</v>
      </c>
    </row>
    <row r="262" spans="1:2" x14ac:dyDescent="0.2">
      <c r="A262" s="29" t="d">
        <v>2007-07-15</v>
      </c>
      <c r="B262" s="24">
        <v>74.12</v>
      </c>
    </row>
    <row r="263" spans="1:2" x14ac:dyDescent="0.2">
      <c r="A263" s="29" t="d">
        <v>2007-08-15</v>
      </c>
      <c r="B263" s="24">
        <v>72.36</v>
      </c>
    </row>
    <row r="264" spans="1:2" x14ac:dyDescent="0.2">
      <c r="A264" s="29" t="d">
        <v>2007-09-15</v>
      </c>
      <c r="B264" s="24">
        <v>79.92</v>
      </c>
    </row>
    <row r="265" spans="1:2" x14ac:dyDescent="0.2">
      <c r="A265" s="29" t="d">
        <v>2007-10-15</v>
      </c>
      <c r="B265" s="24">
        <v>85.8</v>
      </c>
    </row>
    <row r="266" spans="1:2" x14ac:dyDescent="0.2">
      <c r="A266" s="29" t="d">
        <v>2007-11-15</v>
      </c>
      <c r="B266" s="24">
        <v>94.77</v>
      </c>
    </row>
    <row r="267" spans="1:2" x14ac:dyDescent="0.2">
      <c r="A267" s="29" t="d">
        <v>2007-12-15</v>
      </c>
      <c r="B267" s="24">
        <v>91.69</v>
      </c>
    </row>
    <row r="268" spans="1:2" x14ac:dyDescent="0.2">
      <c r="A268" s="29" t="d">
        <v>2008-01-15</v>
      </c>
      <c r="B268" s="24">
        <v>92.97</v>
      </c>
    </row>
    <row r="269" spans="1:2" x14ac:dyDescent="0.2">
      <c r="A269" s="29" t="d">
        <v>2008-02-15</v>
      </c>
      <c r="B269" s="24">
        <v>95.39</v>
      </c>
    </row>
    <row r="270" spans="1:2" x14ac:dyDescent="0.2">
      <c r="A270" s="29" t="d">
        <v>2008-03-15</v>
      </c>
      <c r="B270" s="24">
        <v>105.45</v>
      </c>
    </row>
    <row r="271" spans="1:2" x14ac:dyDescent="0.2">
      <c r="A271" s="29" t="d">
        <v>2008-04-15</v>
      </c>
      <c r="B271" s="24">
        <v>112.58</v>
      </c>
    </row>
    <row r="272" spans="1:2" x14ac:dyDescent="0.2">
      <c r="A272" s="29" t="d">
        <v>2008-05-15</v>
      </c>
      <c r="B272" s="24">
        <v>125.4</v>
      </c>
    </row>
    <row r="273" spans="1:2" x14ac:dyDescent="0.2">
      <c r="A273" s="29" t="d">
        <v>2008-06-15</v>
      </c>
      <c r="B273" s="24">
        <v>133.88</v>
      </c>
    </row>
    <row r="274" spans="1:2" x14ac:dyDescent="0.2">
      <c r="A274" s="29" t="d">
        <v>2008-07-15</v>
      </c>
      <c r="B274" s="24">
        <v>133.37</v>
      </c>
    </row>
    <row r="275" spans="1:2" x14ac:dyDescent="0.2">
      <c r="A275" s="29" t="d">
        <v>2008-08-15</v>
      </c>
      <c r="B275" s="24">
        <v>116.67</v>
      </c>
    </row>
    <row r="276" spans="1:2" x14ac:dyDescent="0.2">
      <c r="A276" s="29" t="d">
        <v>2008-09-15</v>
      </c>
      <c r="B276" s="24">
        <v>104.11</v>
      </c>
    </row>
    <row r="277" spans="1:2" x14ac:dyDescent="0.2">
      <c r="A277" s="29" t="d">
        <v>2008-10-15</v>
      </c>
      <c r="B277" s="24">
        <v>76.61</v>
      </c>
    </row>
    <row r="278" spans="1:2" x14ac:dyDescent="0.2">
      <c r="A278" s="29" t="d">
        <v>2008-11-15</v>
      </c>
      <c r="B278" s="24">
        <v>57.31</v>
      </c>
    </row>
    <row r="279" spans="1:2" x14ac:dyDescent="0.2">
      <c r="A279" s="29" t="d">
        <v>2008-12-15</v>
      </c>
      <c r="B279" s="24">
        <v>41.12</v>
      </c>
    </row>
    <row r="280" spans="1:2" x14ac:dyDescent="0.2">
      <c r="A280" s="29" t="d">
        <v>2009-01-15</v>
      </c>
      <c r="B280" s="24">
        <v>41.71</v>
      </c>
    </row>
    <row r="281" spans="1:2" x14ac:dyDescent="0.2">
      <c r="A281" s="29" t="d">
        <v>2009-02-15</v>
      </c>
      <c r="B281" s="24">
        <v>39.090000000000003</v>
      </c>
    </row>
    <row r="282" spans="1:2" x14ac:dyDescent="0.2">
      <c r="A282" s="29" t="d">
        <v>2009-03-15</v>
      </c>
      <c r="B282" s="24">
        <v>47.94</v>
      </c>
    </row>
    <row r="283" spans="1:2" x14ac:dyDescent="0.2">
      <c r="A283" s="29" t="d">
        <v>2009-04-15</v>
      </c>
      <c r="B283" s="24">
        <v>49.65</v>
      </c>
    </row>
    <row r="284" spans="1:2" x14ac:dyDescent="0.2">
      <c r="A284" s="29" t="d">
        <v>2009-05-15</v>
      </c>
      <c r="B284" s="24">
        <v>59.03</v>
      </c>
    </row>
    <row r="285" spans="1:2" x14ac:dyDescent="0.2">
      <c r="A285" s="29" t="d">
        <v>2009-06-15</v>
      </c>
      <c r="B285" s="24">
        <v>69.64</v>
      </c>
    </row>
    <row r="286" spans="1:2" x14ac:dyDescent="0.2">
      <c r="A286" s="29" t="d">
        <v>2009-07-15</v>
      </c>
      <c r="B286" s="24">
        <v>64.150000000000006</v>
      </c>
    </row>
    <row r="287" spans="1:2" x14ac:dyDescent="0.2">
      <c r="A287" s="29" t="d">
        <v>2009-08-15</v>
      </c>
      <c r="B287" s="24">
        <v>71.05</v>
      </c>
    </row>
    <row r="288" spans="1:2" x14ac:dyDescent="0.2">
      <c r="A288" s="29" t="d">
        <v>2009-09-15</v>
      </c>
      <c r="B288" s="24">
        <v>69.41</v>
      </c>
    </row>
    <row r="289" spans="1:2" x14ac:dyDescent="0.2">
      <c r="A289" s="29" t="d">
        <v>2009-10-15</v>
      </c>
      <c r="B289" s="24">
        <v>75.72</v>
      </c>
    </row>
    <row r="290" spans="1:2" x14ac:dyDescent="0.2">
      <c r="A290" s="29" t="d">
        <v>2009-11-15</v>
      </c>
      <c r="B290" s="24">
        <v>77.989999999999995</v>
      </c>
    </row>
    <row r="291" spans="1:2" x14ac:dyDescent="0.2">
      <c r="A291" s="29" t="d">
        <v>2009-12-15</v>
      </c>
      <c r="B291" s="24">
        <v>74.47</v>
      </c>
    </row>
    <row r="292" spans="1:2" x14ac:dyDescent="0.2">
      <c r="A292" s="29" t="d">
        <v>2010-01-15</v>
      </c>
      <c r="B292" s="24">
        <v>78.33</v>
      </c>
    </row>
    <row r="293" spans="1:2" x14ac:dyDescent="0.2">
      <c r="A293" s="29" t="d">
        <v>2010-02-15</v>
      </c>
      <c r="B293" s="24">
        <v>76.39</v>
      </c>
    </row>
    <row r="294" spans="1:2" x14ac:dyDescent="0.2">
      <c r="A294" s="29" t="d">
        <v>2010-03-15</v>
      </c>
      <c r="B294" s="24">
        <v>81.2</v>
      </c>
    </row>
    <row r="295" spans="1:2" x14ac:dyDescent="0.2">
      <c r="A295" s="29" t="d">
        <v>2010-04-15</v>
      </c>
      <c r="B295" s="24">
        <v>84.29</v>
      </c>
    </row>
    <row r="296" spans="1:2" x14ac:dyDescent="0.2">
      <c r="A296" s="29" t="d">
        <v>2010-05-15</v>
      </c>
      <c r="B296" s="24">
        <v>73.739999999999995</v>
      </c>
    </row>
    <row r="297" spans="1:2" x14ac:dyDescent="0.2">
      <c r="A297" s="29" t="d">
        <v>2010-06-15</v>
      </c>
      <c r="B297" s="24">
        <v>75.34</v>
      </c>
    </row>
    <row r="298" spans="1:2" x14ac:dyDescent="0.2">
      <c r="A298" s="29" t="d">
        <v>2010-07-15</v>
      </c>
      <c r="B298" s="24">
        <v>76.319999999999993</v>
      </c>
    </row>
    <row r="299" spans="1:2" x14ac:dyDescent="0.2">
      <c r="A299" s="29" t="d">
        <v>2010-08-15</v>
      </c>
      <c r="B299" s="24">
        <v>76.599999999999994</v>
      </c>
    </row>
    <row r="300" spans="1:2" x14ac:dyDescent="0.2">
      <c r="A300" s="29" t="d">
        <v>2010-09-15</v>
      </c>
      <c r="B300" s="24">
        <v>75.239999999999995</v>
      </c>
    </row>
    <row r="301" spans="1:2" x14ac:dyDescent="0.2">
      <c r="A301" s="29" t="d">
        <v>2010-10-15</v>
      </c>
      <c r="B301" s="24">
        <v>81.89</v>
      </c>
    </row>
    <row r="302" spans="1:2" x14ac:dyDescent="0.2">
      <c r="A302" s="29" t="d">
        <v>2010-11-15</v>
      </c>
      <c r="B302" s="24">
        <v>84.25</v>
      </c>
    </row>
    <row r="303" spans="1:2" x14ac:dyDescent="0.2">
      <c r="A303" s="29" t="d">
        <v>2010-12-15</v>
      </c>
      <c r="B303" s="24">
        <v>89.15</v>
      </c>
    </row>
    <row r="304" spans="1:2" x14ac:dyDescent="0.2">
      <c r="A304" s="29" t="d">
        <v>2011-01-15</v>
      </c>
      <c r="B304" s="24">
        <v>89.17</v>
      </c>
    </row>
    <row r="305" spans="1:2" x14ac:dyDescent="0.2">
      <c r="A305" s="29" t="d">
        <v>2011-02-15</v>
      </c>
      <c r="B305" s="24">
        <v>88.58</v>
      </c>
    </row>
    <row r="306" spans="1:2" x14ac:dyDescent="0.2">
      <c r="A306" s="29" t="d">
        <v>2011-03-15</v>
      </c>
      <c r="B306" s="24">
        <v>102.86</v>
      </c>
    </row>
    <row r="307" spans="1:2" x14ac:dyDescent="0.2">
      <c r="A307" s="29" t="d">
        <v>2011-04-15</v>
      </c>
      <c r="B307" s="24">
        <v>109.53</v>
      </c>
    </row>
    <row r="308" spans="1:2" x14ac:dyDescent="0.2">
      <c r="A308" s="29" t="d">
        <v>2011-05-15</v>
      </c>
      <c r="B308" s="24">
        <v>100.9</v>
      </c>
    </row>
    <row r="309" spans="1:2" x14ac:dyDescent="0.2">
      <c r="A309" s="29" t="d">
        <v>2011-06-15</v>
      </c>
      <c r="B309" s="24">
        <v>96.26</v>
      </c>
    </row>
    <row r="310" spans="1:2" x14ac:dyDescent="0.2">
      <c r="A310" s="29" t="d">
        <v>2011-07-15</v>
      </c>
      <c r="B310" s="24">
        <v>97.3</v>
      </c>
    </row>
    <row r="311" spans="1:2" x14ac:dyDescent="0.2">
      <c r="A311" s="29" t="d">
        <v>2011-08-15</v>
      </c>
      <c r="B311" s="24">
        <v>86.33</v>
      </c>
    </row>
    <row r="312" spans="1:2" x14ac:dyDescent="0.2">
      <c r="A312" s="29" t="d">
        <v>2011-09-15</v>
      </c>
      <c r="B312" s="24">
        <v>85.52</v>
      </c>
    </row>
    <row r="313" spans="1:2" x14ac:dyDescent="0.2">
      <c r="A313" s="29" t="d">
        <v>2011-10-15</v>
      </c>
      <c r="B313" s="24">
        <v>86.32</v>
      </c>
    </row>
    <row r="314" spans="1:2" x14ac:dyDescent="0.2">
      <c r="A314" s="29" t="d">
        <v>2011-11-15</v>
      </c>
      <c r="B314" s="24">
        <v>97.16</v>
      </c>
    </row>
    <row r="315" spans="1:2" x14ac:dyDescent="0.2">
      <c r="A315" s="29" t="d">
        <v>2011-12-15</v>
      </c>
      <c r="B315" s="24">
        <v>98.56</v>
      </c>
    </row>
    <row r="316" spans="1:2" x14ac:dyDescent="0.2">
      <c r="A316" s="29" t="d">
        <v>2012-01-15</v>
      </c>
      <c r="B316" s="24">
        <v>100.27</v>
      </c>
    </row>
    <row r="317" spans="1:2" x14ac:dyDescent="0.2">
      <c r="A317" s="29" t="d">
        <v>2012-02-15</v>
      </c>
      <c r="B317" s="24">
        <v>102.2</v>
      </c>
    </row>
    <row r="318" spans="1:2" x14ac:dyDescent="0.2">
      <c r="A318" s="29" t="d">
        <v>2012-03-15</v>
      </c>
      <c r="B318" s="24">
        <v>106.16</v>
      </c>
    </row>
    <row r="319" spans="1:2" x14ac:dyDescent="0.2">
      <c r="A319" s="29" t="d">
        <v>2012-04-15</v>
      </c>
      <c r="B319" s="24">
        <v>103.32</v>
      </c>
    </row>
    <row r="320" spans="1:2" x14ac:dyDescent="0.2">
      <c r="A320" s="29" t="d">
        <v>2012-05-15</v>
      </c>
      <c r="B320" s="24">
        <v>94.66</v>
      </c>
    </row>
    <row r="321" spans="1:2" x14ac:dyDescent="0.2">
      <c r="A321" s="29" t="d">
        <v>2012-06-15</v>
      </c>
      <c r="B321" s="24">
        <v>82.3</v>
      </c>
    </row>
    <row r="322" spans="1:2" x14ac:dyDescent="0.2">
      <c r="A322" s="29" t="d">
        <v>2012-07-15</v>
      </c>
      <c r="B322" s="24">
        <v>87.9</v>
      </c>
    </row>
    <row r="323" spans="1:2" x14ac:dyDescent="0.2">
      <c r="A323" s="29" t="d">
        <v>2012-08-15</v>
      </c>
      <c r="B323" s="24">
        <v>94.13</v>
      </c>
    </row>
    <row r="324" spans="1:2" x14ac:dyDescent="0.2">
      <c r="A324" s="29" t="d">
        <v>2012-09-15</v>
      </c>
      <c r="B324" s="24">
        <v>94.51</v>
      </c>
    </row>
    <row r="325" spans="1:2" x14ac:dyDescent="0.2">
      <c r="A325" s="29" t="d">
        <v>2012-10-15</v>
      </c>
      <c r="B325" s="24">
        <v>89.49</v>
      </c>
    </row>
    <row r="326" spans="1:2" x14ac:dyDescent="0.2">
      <c r="A326" s="29" t="d">
        <v>2012-11-15</v>
      </c>
      <c r="B326" s="24">
        <v>86.53</v>
      </c>
    </row>
    <row r="327" spans="1:2" x14ac:dyDescent="0.2">
      <c r="A327" s="29" t="d">
        <v>2012-12-15</v>
      </c>
      <c r="B327" s="24">
        <v>87.86</v>
      </c>
    </row>
    <row r="328" spans="1:2" x14ac:dyDescent="0.2">
      <c r="A328" s="29" t="d">
        <v>2013-01-15</v>
      </c>
      <c r="B328" s="24">
        <v>94.76</v>
      </c>
    </row>
    <row r="329" spans="1:2" x14ac:dyDescent="0.2">
      <c r="A329" s="29" t="d">
        <v>2013-02-15</v>
      </c>
      <c r="B329" s="24">
        <v>95.31</v>
      </c>
    </row>
    <row r="330" spans="1:2" x14ac:dyDescent="0.2">
      <c r="A330" s="29" t="d">
        <v>2013-03-15</v>
      </c>
      <c r="B330" s="24">
        <v>92.94</v>
      </c>
    </row>
    <row r="331" spans="1:2" x14ac:dyDescent="0.2">
      <c r="A331" s="29" t="d">
        <v>2013-04-15</v>
      </c>
      <c r="B331" s="24">
        <v>92.02</v>
      </c>
    </row>
    <row r="332" spans="1:2" x14ac:dyDescent="0.2">
      <c r="A332" s="29" t="d">
        <v>2013-05-15</v>
      </c>
      <c r="B332" s="24">
        <v>94.51</v>
      </c>
    </row>
    <row r="333" spans="1:2" x14ac:dyDescent="0.2">
      <c r="A333" s="29" t="d">
        <v>2013-06-15</v>
      </c>
      <c r="B333" s="24">
        <v>95.77</v>
      </c>
    </row>
    <row r="334" spans="1:2" x14ac:dyDescent="0.2">
      <c r="A334" s="29" t="d">
        <v>2013-07-15</v>
      </c>
      <c r="B334" s="24">
        <v>104.67</v>
      </c>
    </row>
    <row r="335" spans="1:2" x14ac:dyDescent="0.2">
      <c r="A335" s="29" t="d">
        <v>2013-08-15</v>
      </c>
      <c r="B335" s="24">
        <v>106.57</v>
      </c>
    </row>
    <row r="336" spans="1:2" x14ac:dyDescent="0.2">
      <c r="A336" s="29" t="d">
        <v>2013-09-15</v>
      </c>
      <c r="B336" s="24">
        <v>106.29</v>
      </c>
    </row>
    <row r="337" spans="1:2" x14ac:dyDescent="0.2">
      <c r="A337" s="29" t="d">
        <v>2013-10-15</v>
      </c>
      <c r="B337" s="24">
        <v>100.54</v>
      </c>
    </row>
    <row r="338" spans="1:2" x14ac:dyDescent="0.2">
      <c r="A338" s="29" t="d">
        <v>2013-11-15</v>
      </c>
      <c r="B338" s="24">
        <v>93.86</v>
      </c>
    </row>
    <row r="339" spans="1:2" x14ac:dyDescent="0.2">
      <c r="A339" s="29" t="d">
        <v>2013-12-15</v>
      </c>
      <c r="B339" s="24">
        <v>97.63</v>
      </c>
    </row>
    <row r="340" spans="1:2" x14ac:dyDescent="0.2">
      <c r="A340" s="29" t="d">
        <v>2014-01-15</v>
      </c>
      <c r="B340" s="24">
        <v>94.62</v>
      </c>
    </row>
    <row r="341" spans="1:2" x14ac:dyDescent="0.2">
      <c r="A341" s="29" t="d">
        <v>2014-02-15</v>
      </c>
      <c r="B341" s="24">
        <v>100.82</v>
      </c>
    </row>
    <row r="342" spans="1:2" x14ac:dyDescent="0.2">
      <c r="A342" s="29" t="d">
        <v>2014-03-15</v>
      </c>
      <c r="B342" s="24">
        <v>100.8</v>
      </c>
    </row>
    <row r="343" spans="1:2" x14ac:dyDescent="0.2">
      <c r="A343" s="29" t="d">
        <v>2014-04-15</v>
      </c>
      <c r="B343" s="24">
        <v>102.07</v>
      </c>
    </row>
    <row r="344" spans="1:2" x14ac:dyDescent="0.2">
      <c r="A344" s="29" t="d">
        <v>2014-05-15</v>
      </c>
      <c r="B344" s="24">
        <v>102.18</v>
      </c>
    </row>
    <row r="345" spans="1:2" x14ac:dyDescent="0.2">
      <c r="A345" s="29" t="d">
        <v>2014-06-15</v>
      </c>
      <c r="B345" s="24">
        <v>105.79</v>
      </c>
    </row>
    <row r="346" spans="1:2" x14ac:dyDescent="0.2">
      <c r="A346" s="29" t="d">
        <v>2014-07-15</v>
      </c>
      <c r="B346" s="24">
        <v>103.59</v>
      </c>
    </row>
    <row r="347" spans="1:2" x14ac:dyDescent="0.2">
      <c r="A347" s="29" t="d">
        <v>2014-08-15</v>
      </c>
      <c r="B347" s="24">
        <v>96.54</v>
      </c>
    </row>
    <row r="348" spans="1:2" x14ac:dyDescent="0.2">
      <c r="A348" s="29" t="d">
        <v>2014-09-15</v>
      </c>
      <c r="B348" s="24">
        <v>93.21</v>
      </c>
    </row>
    <row r="349" spans="1:2" x14ac:dyDescent="0.2">
      <c r="A349" s="29" t="d">
        <v>2014-10-15</v>
      </c>
      <c r="B349" s="24">
        <v>84.4</v>
      </c>
    </row>
    <row r="350" spans="1:2" x14ac:dyDescent="0.2">
      <c r="A350" s="29" t="d">
        <v>2014-11-15</v>
      </c>
      <c r="B350" s="24">
        <v>75.790000000000006</v>
      </c>
    </row>
    <row r="351" spans="1:2" x14ac:dyDescent="0.2">
      <c r="A351" s="29" t="d">
        <v>2014-12-15</v>
      </c>
      <c r="B351" s="24">
        <v>59.29</v>
      </c>
    </row>
    <row r="352" spans="1:2" x14ac:dyDescent="0.2">
      <c r="A352" s="29" t="d">
        <v>2015-01-15</v>
      </c>
      <c r="B352" s="24">
        <v>47.22</v>
      </c>
    </row>
    <row r="353" spans="1:2" x14ac:dyDescent="0.2">
      <c r="A353" s="29" t="d">
        <v>2015-02-15</v>
      </c>
      <c r="B353" s="24">
        <v>50.58</v>
      </c>
    </row>
    <row r="354" spans="1:2" x14ac:dyDescent="0.2">
      <c r="A354" s="29" t="d">
        <v>2015-03-15</v>
      </c>
      <c r="B354" s="24">
        <v>47.82</v>
      </c>
    </row>
    <row r="355" spans="1:2" x14ac:dyDescent="0.2">
      <c r="A355" s="29" t="d">
        <v>2015-04-15</v>
      </c>
      <c r="B355" s="24">
        <v>54.45</v>
      </c>
    </row>
    <row r="356" spans="1:2" x14ac:dyDescent="0.2">
      <c r="A356" s="29" t="d">
        <v>2015-05-15</v>
      </c>
      <c r="B356" s="24">
        <v>59.27</v>
      </c>
    </row>
    <row r="357" spans="1:2" x14ac:dyDescent="0.2">
      <c r="A357" s="29" t="d">
        <v>2015-06-15</v>
      </c>
      <c r="B357" s="24">
        <v>59.82</v>
      </c>
    </row>
    <row r="358" spans="1:2" x14ac:dyDescent="0.2">
      <c r="A358" s="29" t="d">
        <v>2015-07-15</v>
      </c>
      <c r="B358" s="24">
        <v>50.9</v>
      </c>
    </row>
    <row r="359" spans="1:2" x14ac:dyDescent="0.2">
      <c r="A359" s="29" t="d">
        <v>2015-08-15</v>
      </c>
      <c r="B359" s="24">
        <v>42.87</v>
      </c>
    </row>
    <row r="360" spans="1:2" x14ac:dyDescent="0.2">
      <c r="A360" s="29" t="d">
        <v>2015-09-15</v>
      </c>
      <c r="B360" s="24">
        <v>45.48</v>
      </c>
    </row>
    <row r="361" spans="1:2" x14ac:dyDescent="0.2">
      <c r="A361" s="29" t="d">
        <v>2015-10-15</v>
      </c>
      <c r="B361" s="24">
        <v>46.22</v>
      </c>
    </row>
    <row r="362" spans="1:2" x14ac:dyDescent="0.2">
      <c r="A362" s="29" t="d">
        <v>2015-11-15</v>
      </c>
      <c r="B362" s="24">
        <v>42.44</v>
      </c>
    </row>
    <row r="363" spans="1:2" x14ac:dyDescent="0.2">
      <c r="A363" s="29" t="d">
        <v>2015-12-15</v>
      </c>
      <c r="B363" s="24">
        <v>37.19</v>
      </c>
    </row>
    <row r="364" spans="1:2" x14ac:dyDescent="0.2">
      <c r="A364" s="29" t="d">
        <v>2016-01-15</v>
      </c>
      <c r="B364" s="24">
        <v>31.68</v>
      </c>
    </row>
    <row r="365" spans="1:2" x14ac:dyDescent="0.2">
      <c r="A365" s="29" t="d">
        <v>2016-02-15</v>
      </c>
      <c r="B365" s="24">
        <v>30.32</v>
      </c>
    </row>
    <row r="366" spans="1:2" x14ac:dyDescent="0.2">
      <c r="A366" s="29" t="d">
        <v>2016-03-15</v>
      </c>
      <c r="B366" s="24">
        <v>37.549999999999997</v>
      </c>
    </row>
    <row r="367" spans="1:2" x14ac:dyDescent="0.2">
      <c r="A367" s="29" t="d">
        <v>2016-04-15</v>
      </c>
      <c r="B367" s="24">
        <v>40.75</v>
      </c>
    </row>
    <row r="368" spans="1:2" x14ac:dyDescent="0.2">
      <c r="A368" s="29" t="d">
        <v>2016-05-15</v>
      </c>
      <c r="B368" s="24">
        <v>46.71</v>
      </c>
    </row>
    <row r="369" spans="1:2" x14ac:dyDescent="0.2">
      <c r="A369" s="29" t="d">
        <v>2016-06-15</v>
      </c>
      <c r="B369" s="24">
        <v>48.76</v>
      </c>
    </row>
    <row r="370" spans="1:2" x14ac:dyDescent="0.2">
      <c r="A370" s="29" t="d">
        <v>2016-07-15</v>
      </c>
      <c r="B370" s="24">
        <v>44.65</v>
      </c>
    </row>
    <row r="371" spans="1:2" x14ac:dyDescent="0.2">
      <c r="A371" s="29" t="d">
        <v>2016-08-15</v>
      </c>
      <c r="B371" s="24">
        <v>44.72</v>
      </c>
    </row>
    <row r="372" spans="1:2" x14ac:dyDescent="0.2">
      <c r="A372" s="29" t="d">
        <v>2016-09-15</v>
      </c>
      <c r="B372" s="24">
        <v>45.18</v>
      </c>
    </row>
    <row r="373" spans="1:2" x14ac:dyDescent="0.2">
      <c r="A373" s="29" t="d">
        <v>2016-10-15</v>
      </c>
      <c r="B373" s="24">
        <v>49.78</v>
      </c>
    </row>
    <row r="374" spans="1:2" x14ac:dyDescent="0.2">
      <c r="A374" s="29" t="d">
        <v>2016-11-15</v>
      </c>
      <c r="B374" s="24">
        <v>45.66</v>
      </c>
    </row>
    <row r="375" spans="1:2" x14ac:dyDescent="0.2">
      <c r="A375" s="29" t="d">
        <v>2016-12-15</v>
      </c>
      <c r="B375" s="24">
        <v>51.97</v>
      </c>
    </row>
    <row r="376" spans="1:2" x14ac:dyDescent="0.2">
      <c r="A376" s="29" t="d">
        <v>2017-01-15</v>
      </c>
      <c r="B376" s="24">
        <v>52.5</v>
      </c>
    </row>
    <row r="377" spans="1:2" x14ac:dyDescent="0.2">
      <c r="A377" s="29" t="d">
        <v>2017-02-15</v>
      </c>
      <c r="B377" s="24">
        <v>53.47</v>
      </c>
    </row>
    <row r="378" spans="1:2" x14ac:dyDescent="0.2">
      <c r="A378" s="29" t="d">
        <v>2017-03-15</v>
      </c>
      <c r="B378" s="24">
        <v>49.33</v>
      </c>
    </row>
    <row r="379" spans="1:2" x14ac:dyDescent="0.2">
      <c r="A379" s="29" t="d">
        <v>2017-04-15</v>
      </c>
      <c r="B379" s="24">
        <v>51.06</v>
      </c>
    </row>
    <row r="380" spans="1:2" x14ac:dyDescent="0.2">
      <c r="A380" s="29" t="d">
        <v>2017-05-15</v>
      </c>
      <c r="B380" s="24">
        <v>48.48</v>
      </c>
    </row>
    <row r="381" spans="1:2" x14ac:dyDescent="0.2">
      <c r="A381" s="29" t="d">
        <v>2017-06-15</v>
      </c>
      <c r="B381" s="24">
        <v>45.18</v>
      </c>
    </row>
    <row r="382" spans="1:2" x14ac:dyDescent="0.2">
      <c r="A382" s="29" t="d">
        <v>2017-07-15</v>
      </c>
      <c r="B382" s="24">
        <v>46.63</v>
      </c>
    </row>
    <row r="383" spans="1:2" x14ac:dyDescent="0.2">
      <c r="A383" s="29" t="d">
        <v>2017-08-15</v>
      </c>
      <c r="B383" s="24">
        <v>48.04</v>
      </c>
    </row>
    <row r="384" spans="1:2" x14ac:dyDescent="0.2">
      <c r="A384" s="29" t="d">
        <v>2017-09-15</v>
      </c>
      <c r="B384" s="24">
        <v>49.82</v>
      </c>
    </row>
    <row r="385" spans="1:2" x14ac:dyDescent="0.2">
      <c r="A385" s="29" t="d">
        <v>2017-10-15</v>
      </c>
      <c r="B385" s="24">
        <v>51.58</v>
      </c>
    </row>
    <row r="386" spans="1:2" x14ac:dyDescent="0.2">
      <c r="A386" s="29" t="d">
        <v>2017-11-15</v>
      </c>
      <c r="B386" s="24">
        <v>56.64</v>
      </c>
    </row>
    <row r="387" spans="1:2" x14ac:dyDescent="0.2">
      <c r="A387" s="29" t="d">
        <v>2017-12-15</v>
      </c>
      <c r="B387" s="24">
        <v>57.88</v>
      </c>
    </row>
    <row r="388" spans="1:2" x14ac:dyDescent="0.2">
      <c r="A388" s="29" t="d">
        <v>2018-01-15</v>
      </c>
      <c r="B388" s="24">
        <v>63.7</v>
      </c>
    </row>
    <row r="389" spans="1:2" x14ac:dyDescent="0.2">
      <c r="A389" s="29" t="d">
        <v>2018-02-15</v>
      </c>
      <c r="B389" s="24">
        <v>62.23</v>
      </c>
    </row>
    <row r="390" spans="1:2" x14ac:dyDescent="0.2">
      <c r="A390" s="29" t="d">
        <v>2018-03-15</v>
      </c>
      <c r="B390" s="24">
        <v>62.73</v>
      </c>
    </row>
    <row r="391" spans="1:2" x14ac:dyDescent="0.2">
      <c r="A391" s="29" t="d">
        <v>2018-04-15</v>
      </c>
      <c r="B391" s="24">
        <v>66.25</v>
      </c>
    </row>
    <row r="392" spans="1:2" x14ac:dyDescent="0.2">
      <c r="A392" s="29" t="d">
        <v>2018-05-15</v>
      </c>
      <c r="B392" s="24">
        <v>69.98</v>
      </c>
    </row>
    <row r="393" spans="1:2" x14ac:dyDescent="0.2">
      <c r="A393" s="29" t="d">
        <v>2018-06-15</v>
      </c>
      <c r="B393" s="24">
        <v>67.87</v>
      </c>
    </row>
    <row r="394" spans="1:2" x14ac:dyDescent="0.2">
      <c r="A394" s="29" t="d">
        <v>2018-07-15</v>
      </c>
      <c r="B394" s="24">
        <v>70.98</v>
      </c>
    </row>
    <row r="395" spans="1:2" x14ac:dyDescent="0.2">
      <c r="A395" s="29" t="d">
        <v>2018-08-15</v>
      </c>
      <c r="B395" s="24">
        <v>68.06</v>
      </c>
    </row>
    <row r="396" spans="1:2" x14ac:dyDescent="0.2">
      <c r="A396" s="29" t="d">
        <v>2018-09-15</v>
      </c>
      <c r="B396" s="24">
        <v>70.23</v>
      </c>
    </row>
    <row r="397" spans="1:2" x14ac:dyDescent="0.2">
      <c r="A397" s="29" t="d">
        <v>2018-10-15</v>
      </c>
      <c r="B397" s="24">
        <v>70.75</v>
      </c>
    </row>
    <row r="398" spans="1:2" x14ac:dyDescent="0.2">
      <c r="A398" s="29" t="d">
        <v>2018-11-15</v>
      </c>
      <c r="B398" s="24">
        <v>56.96</v>
      </c>
    </row>
    <row r="399" spans="1:2" x14ac:dyDescent="0.2">
      <c r="A399" s="29" t="d">
        <v>2018-12-15</v>
      </c>
      <c r="B399" s="24">
        <v>49.52</v>
      </c>
    </row>
    <row r="400" spans="1:2" x14ac:dyDescent="0.2">
      <c r="A400" s="29" t="d">
        <v>2019-01-15</v>
      </c>
      <c r="B400" s="24">
        <v>51.38</v>
      </c>
    </row>
    <row r="401" spans="1:2" x14ac:dyDescent="0.2">
      <c r="A401" s="29" t="d">
        <v>2019-02-15</v>
      </c>
      <c r="B401" s="24">
        <v>54.95</v>
      </c>
    </row>
    <row r="402" spans="1:2" x14ac:dyDescent="0.2">
      <c r="A402" s="29" t="d">
        <v>2019-03-15</v>
      </c>
      <c r="B402" s="24">
        <v>58.15</v>
      </c>
    </row>
    <row r="403" spans="1:2" x14ac:dyDescent="0.2">
      <c r="A403" s="29" t="d">
        <v>2019-04-15</v>
      </c>
      <c r="B403" s="24">
        <v>63.86</v>
      </c>
    </row>
    <row r="404" spans="1:2" x14ac:dyDescent="0.2">
      <c r="A404" s="29" t="d">
        <v>2019-05-15</v>
      </c>
      <c r="B404" s="24">
        <v>60.83</v>
      </c>
    </row>
    <row r="405" spans="1:2" x14ac:dyDescent="0.2">
      <c r="A405" s="29" t="d">
        <v>2019-06-15</v>
      </c>
      <c r="B405" s="24">
        <v>54.66</v>
      </c>
    </row>
    <row r="406" spans="1:2" x14ac:dyDescent="0.2">
      <c r="A406" s="29" t="d">
        <v>2019-07-15</v>
      </c>
      <c r="B406" s="24">
        <v>57.35</v>
      </c>
    </row>
    <row r="407" spans="1:2" x14ac:dyDescent="0.2">
      <c r="A407" s="29" t="d">
        <v>2019-08-15</v>
      </c>
      <c r="B407" s="24">
        <v>54.81</v>
      </c>
    </row>
    <row r="408" spans="1:2" x14ac:dyDescent="0.2">
      <c r="A408" s="29" t="d">
        <v>2019-09-15</v>
      </c>
      <c r="B408" s="24">
        <v>56.95</v>
      </c>
    </row>
    <row r="409" spans="1:2" x14ac:dyDescent="0.2">
      <c r="A409" s="29" t="d">
        <v>2019-10-15</v>
      </c>
      <c r="B409" s="24">
        <v>53.96</v>
      </c>
    </row>
    <row r="410" spans="1:2" x14ac:dyDescent="0.2">
      <c r="A410" s="29" t="d">
        <v>2019-11-15</v>
      </c>
      <c r="B410" s="24">
        <v>57.03</v>
      </c>
    </row>
    <row r="411" spans="1:2" x14ac:dyDescent="0.2">
      <c r="A411" s="29" t="d">
        <v>2019-12-15</v>
      </c>
      <c r="B411" s="24">
        <v>59.88</v>
      </c>
    </row>
    <row r="412" spans="1:2" x14ac:dyDescent="0.2">
      <c r="A412" s="29" t="d">
        <v>2020-01-15</v>
      </c>
      <c r="B412" s="24">
        <v>57.52</v>
      </c>
    </row>
    <row r="413" spans="1:2" x14ac:dyDescent="0.2">
      <c r="A413" s="29" t="d">
        <v>2020-02-15</v>
      </c>
      <c r="B413" s="24">
        <v>50.54</v>
      </c>
    </row>
    <row r="414" spans="1:2" x14ac:dyDescent="0.2">
      <c r="A414" s="29" t="d">
        <v>2020-03-15</v>
      </c>
      <c r="B414" s="24">
        <v>29.21</v>
      </c>
    </row>
    <row r="415" spans="1:2" x14ac:dyDescent="0.2">
      <c r="A415" s="29" t="d">
        <v>2020-04-15</v>
      </c>
      <c r="B415" s="24">
        <v>16.55</v>
      </c>
    </row>
    <row r="416" spans="1:2" x14ac:dyDescent="0.2">
      <c r="A416" s="29" t="d">
        <v>2020-05-15</v>
      </c>
      <c r="B416" s="24">
        <v>28.56</v>
      </c>
    </row>
    <row r="417" spans="1:2" x14ac:dyDescent="0.2">
      <c r="A417" s="29" t="d">
        <v>2020-06-15</v>
      </c>
      <c r="B417" s="24">
        <v>38.31</v>
      </c>
    </row>
    <row r="418" spans="1:2" x14ac:dyDescent="0.2">
      <c r="A418" s="29" t="d">
        <v>2020-07-15</v>
      </c>
      <c r="B418" s="24">
        <v>40.71</v>
      </c>
    </row>
    <row r="419" spans="1:2" x14ac:dyDescent="0.2">
      <c r="A419" s="29" t="d">
        <v>2020-08-15</v>
      </c>
      <c r="B419" s="24">
        <v>42.34</v>
      </c>
    </row>
    <row r="420" spans="1:2" x14ac:dyDescent="0.2">
      <c r="A420" s="29" t="d">
        <v>2020-09-15</v>
      </c>
      <c r="B420" s="24">
        <v>39.630000000000003</v>
      </c>
    </row>
    <row r="421" spans="1:2" x14ac:dyDescent="0.2">
      <c r="A421" s="29" t="d">
        <v>2020-10-15</v>
      </c>
      <c r="B421" s="24">
        <v>39.4</v>
      </c>
    </row>
    <row r="422" spans="1:2" x14ac:dyDescent="0.2">
      <c r="A422" s="29" t="d">
        <v>2020-11-15</v>
      </c>
      <c r="B422" s="24">
        <v>40.94</v>
      </c>
    </row>
    <row r="423" spans="1:2" x14ac:dyDescent="0.2">
      <c r="A423" s="29" t="d">
        <v>2020-12-15</v>
      </c>
      <c r="B423" s="24">
        <v>47.02</v>
      </c>
    </row>
    <row r="424" spans="1:2" x14ac:dyDescent="0.2">
      <c r="A424" s="29" t="d">
        <v>2021-01-15</v>
      </c>
      <c r="B424" s="24">
        <v>52</v>
      </c>
    </row>
    <row r="425" spans="1:2" x14ac:dyDescent="0.2">
      <c r="A425" s="29" t="d">
        <v>2021-02-15</v>
      </c>
      <c r="B425" s="24">
        <v>59.04</v>
      </c>
    </row>
    <row r="426" spans="1:2" x14ac:dyDescent="0.2">
      <c r="A426" s="29" t="d">
        <v>2021-03-15</v>
      </c>
      <c r="B426" s="24">
        <v>62.33</v>
      </c>
    </row>
    <row r="427" spans="1:2" x14ac:dyDescent="0.2">
      <c r="A427" s="29" t="d">
        <v>2021-04-15</v>
      </c>
      <c r="B427" s="24">
        <v>61.72</v>
      </c>
    </row>
    <row r="428" spans="1:2" x14ac:dyDescent="0.2">
      <c r="A428" s="29" t="d">
        <v>2021-05-15</v>
      </c>
      <c r="B428" s="24">
        <v>65.17</v>
      </c>
    </row>
    <row r="429" spans="1:2" x14ac:dyDescent="0.2">
      <c r="A429" s="29" t="d">
        <v>2021-06-15</v>
      </c>
      <c r="B429" s="24">
        <v>71.38</v>
      </c>
    </row>
    <row r="430" spans="1:2" x14ac:dyDescent="0.2">
      <c r="A430" s="29" t="d">
        <v>2021-07-15</v>
      </c>
      <c r="B430" s="24">
        <v>72.489999999999995</v>
      </c>
    </row>
    <row r="431" spans="1:2" x14ac:dyDescent="0.2">
      <c r="A431" s="29" t="d">
        <v>2021-08-15</v>
      </c>
      <c r="B431" s="24">
        <v>67.73</v>
      </c>
    </row>
    <row r="432" spans="1:2" x14ac:dyDescent="0.2">
      <c r="A432" s="29" t="d">
        <v>2021-09-15</v>
      </c>
      <c r="B432" s="24">
        <v>71.650000000000006</v>
      </c>
    </row>
    <row r="433" spans="1:2" x14ac:dyDescent="0.2">
      <c r="A433" s="29" t="d">
        <v>2021-10-15</v>
      </c>
      <c r="B433" s="24">
        <v>81.48</v>
      </c>
    </row>
    <row r="434" spans="1:2" x14ac:dyDescent="0.2">
      <c r="A434" s="29" t="d">
        <v>2021-11-15</v>
      </c>
      <c r="B434" s="24">
        <v>79.150000000000006</v>
      </c>
    </row>
    <row r="435" spans="1:2" x14ac:dyDescent="0.2">
      <c r="A435" s="29" t="d">
        <v>2021-12-15</v>
      </c>
      <c r="B435" s="24">
        <v>71.709999999999994</v>
      </c>
    </row>
    <row r="436" spans="1:2" x14ac:dyDescent="0.2">
      <c r="A436" s="29" t="d">
        <v>2022-01-15</v>
      </c>
      <c r="B436" s="24">
        <v>83.22</v>
      </c>
    </row>
    <row r="437" spans="1:2" x14ac:dyDescent="0.2">
      <c r="A437" s="29" t="d">
        <v>2022-02-15</v>
      </c>
      <c r="B437" s="24">
        <v>91.64</v>
      </c>
    </row>
    <row r="438" spans="1:2" x14ac:dyDescent="0.2">
      <c r="A438" s="29" t="d">
        <v>2022-03-15</v>
      </c>
      <c r="B438" s="24">
        <v>108.5</v>
      </c>
    </row>
    <row r="439" spans="1:2" x14ac:dyDescent="0.2">
      <c r="A439" s="29" t="d">
        <v>2022-04-15</v>
      </c>
      <c r="B439" s="24">
        <v>101.78</v>
      </c>
    </row>
    <row r="440" spans="1:2" x14ac:dyDescent="0.2">
      <c r="A440" s="29" t="d">
        <v>2022-05-15</v>
      </c>
      <c r="B440" s="24">
        <v>109.55</v>
      </c>
    </row>
    <row r="441" spans="1:2" x14ac:dyDescent="0.2">
      <c r="A441" s="29" t="d">
        <v>2022-06-15</v>
      </c>
      <c r="B441" s="24">
        <v>114.84</v>
      </c>
    </row>
    <row r="442" spans="1:2" x14ac:dyDescent="0.2">
      <c r="A442" s="29" t="d">
        <v>2022-07-15</v>
      </c>
      <c r="B442" s="24">
        <v>101.62</v>
      </c>
    </row>
    <row r="443" spans="1:2" x14ac:dyDescent="0.2">
      <c r="A443" s="29" t="d">
        <v>2022-08-15</v>
      </c>
      <c r="B443" s="24">
        <v>93.67</v>
      </c>
    </row>
    <row r="444" spans="1:2" x14ac:dyDescent="0.2">
      <c r="A444" s="29"/>
    </row>
  </sheetData>
  <hyperlinks>
    <hyperlink ref="A1" location="Contents!A1" display="Back to Contents"/>
  </hyperlinks>
  <pageMargins left="0.75" right="0.75" top="1" bottom="1" header="0.5" footer="0.5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10"/>
  </sheetPr>
  <dimension ref="A1:V200"/>
  <sheetViews>
    <sheetView workbookViewId="0">
      <pane xSplit="1" ySplit="3" topLeftCell="H183" activePane="bottomRight" state="frozen"/>
      <selection pane="topRight" activeCell="B1" sqref="B1"/>
      <selection pane="bottomLeft" activeCell="A4" sqref="A4"/>
      <selection pane="bottomRight" activeCell="K203" sqref="K203"/>
    </sheetView>
  </sheetViews>
  <sheetFormatPr baseColWidth="10" defaultColWidth="9.140625" defaultRowHeight="12.75" x14ac:dyDescent="0.2"/>
  <cols>
    <col min="1" max="1" width="15.140625" customWidth="1"/>
    <col min="2" max="2" width="19" customWidth="1"/>
    <col min="3" max="3" width="13.28515625" customWidth="1"/>
    <col min="4" max="4" width="11.28515625" customWidth="1"/>
    <col min="5" max="5" width="12.42578125" customWidth="1"/>
    <col min="6" max="6" width="12.85546875" customWidth="1"/>
    <col min="7" max="7" width="11.85546875" customWidth="1"/>
    <col min="8" max="8" width="10.7109375" customWidth="1"/>
    <col min="9" max="9" width="39.85546875" customWidth="1"/>
    <col min="10" max="10" width="9.85546875" style="41" customWidth="1"/>
    <col min="11" max="11" width="9.5703125" customWidth="1"/>
    <col min="12" max="12" width="9.7109375" customWidth="1"/>
  </cols>
  <sheetData>
    <row r="1" spans="1:2" ht="15.75" x14ac:dyDescent="0.25">
      <c r="A1" s="4" t="s">
        <v>5</v>
      </c>
      <c r="B1" s="17" t="s">
        <v>26</v>
      </c>
    </row>
    <row r="2" spans="1:2" ht="24" x14ac:dyDescent="0.2">
      <c r="A2" s="19" t="s">
        <v>27</v>
      </c>
      <c r="B2" s="19" t="s">
        <v>28</v>
      </c>
    </row>
    <row r="3" spans="1:2" ht="51" x14ac:dyDescent="0.2">
      <c r="A3" s="18" t="s">
        <v>29</v>
      </c>
      <c r="B3" s="18" t="s">
        <v>9</v>
      </c>
    </row>
    <row r="4" spans="1:2" x14ac:dyDescent="0.2">
      <c r="A4" s="20" t="d">
        <v>2006-06-15</v>
      </c>
      <c r="B4">
        <v>2.1080000000000001</v>
      </c>
    </row>
    <row r="5" spans="1:2" x14ac:dyDescent="0.2">
      <c r="A5" s="20" t="d">
        <v>2006-07-15</v>
      </c>
      <c r="B5">
        <v>2.2309999999999999</v>
      </c>
    </row>
    <row r="6" spans="1:2" x14ac:dyDescent="0.2">
      <c r="A6" s="20" t="d">
        <v>2006-08-15</v>
      </c>
      <c r="B6">
        <v>2.2330000000000001</v>
      </c>
    </row>
    <row r="7" spans="1:2" x14ac:dyDescent="0.2">
      <c r="A7" s="20" t="d">
        <v>2006-09-15</v>
      </c>
      <c r="B7">
        <v>1.7889999999999999</v>
      </c>
    </row>
    <row r="8" spans="1:2" x14ac:dyDescent="0.2">
      <c r="A8" s="20" t="d">
        <v>2006-10-15</v>
      </c>
      <c r="B8">
        <v>1.784</v>
      </c>
    </row>
    <row r="9" spans="1:2" x14ac:dyDescent="0.2">
      <c r="A9" s="20" t="d">
        <v>2006-11-15</v>
      </c>
      <c r="B9">
        <v>1.7969999999999999</v>
      </c>
    </row>
    <row r="10" spans="1:2" x14ac:dyDescent="0.2">
      <c r="A10" s="20" t="d">
        <v>2006-12-15</v>
      </c>
      <c r="B10">
        <v>1.7909999999999999</v>
      </c>
    </row>
    <row r="11" spans="1:2" x14ac:dyDescent="0.2">
      <c r="A11" s="20" t="d">
        <v>2007-01-15</v>
      </c>
      <c r="B11">
        <v>1.639</v>
      </c>
    </row>
    <row r="12" spans="1:2" x14ac:dyDescent="0.2">
      <c r="A12" s="20" t="d">
        <v>2007-02-15</v>
      </c>
      <c r="B12">
        <v>1.7769999999999999</v>
      </c>
    </row>
    <row r="13" spans="1:2" x14ac:dyDescent="0.2">
      <c r="A13" s="20" t="d">
        <v>2007-03-15</v>
      </c>
      <c r="B13">
        <v>1.97</v>
      </c>
    </row>
    <row r="14" spans="1:2" x14ac:dyDescent="0.2">
      <c r="A14" s="20" t="d">
        <v>2007-04-15</v>
      </c>
      <c r="B14">
        <v>2.0920000000000001</v>
      </c>
    </row>
    <row r="15" spans="1:2" x14ac:dyDescent="0.2">
      <c r="A15" s="20" t="d">
        <v>2007-05-15</v>
      </c>
      <c r="B15">
        <v>2.0449999999999999</v>
      </c>
    </row>
    <row r="16" spans="1:2" x14ac:dyDescent="0.2">
      <c r="A16" s="20" t="d">
        <v>2007-06-15</v>
      </c>
      <c r="B16">
        <v>2.093</v>
      </c>
    </row>
    <row r="17" spans="1:2" x14ac:dyDescent="0.2">
      <c r="A17" s="20" t="d">
        <v>2007-07-15</v>
      </c>
      <c r="B17">
        <v>2.1440000000000001</v>
      </c>
    </row>
    <row r="18" spans="1:2" x14ac:dyDescent="0.2">
      <c r="A18" s="20" t="d">
        <v>2007-08-15</v>
      </c>
      <c r="B18">
        <v>2.1160000000000001</v>
      </c>
    </row>
    <row r="19" spans="1:2" x14ac:dyDescent="0.2">
      <c r="A19" s="20" t="d">
        <v>2007-09-15</v>
      </c>
      <c r="B19">
        <v>2.294</v>
      </c>
    </row>
    <row r="20" spans="1:2" x14ac:dyDescent="0.2">
      <c r="A20" s="20" t="d">
        <v>2007-10-15</v>
      </c>
      <c r="B20">
        <v>2.3610000000000002</v>
      </c>
    </row>
    <row r="21" spans="1:2" x14ac:dyDescent="0.2">
      <c r="A21" s="20" t="d">
        <v>2007-11-15</v>
      </c>
      <c r="B21">
        <v>2.657</v>
      </c>
    </row>
    <row r="22" spans="1:2" x14ac:dyDescent="0.2">
      <c r="A22" s="20" t="d">
        <v>2007-12-15</v>
      </c>
      <c r="B22">
        <v>2.5609999999999999</v>
      </c>
    </row>
    <row r="23" spans="1:2" x14ac:dyDescent="0.2">
      <c r="A23" s="20" t="d">
        <v>2008-01-15</v>
      </c>
      <c r="B23">
        <v>2.5510000000000002</v>
      </c>
    </row>
    <row r="24" spans="1:2" x14ac:dyDescent="0.2">
      <c r="A24" s="20" t="d">
        <v>2008-02-15</v>
      </c>
      <c r="B24">
        <v>2.7490000000000001</v>
      </c>
    </row>
    <row r="25" spans="1:2" x14ac:dyDescent="0.2">
      <c r="A25" s="20" t="d">
        <v>2008-03-15</v>
      </c>
      <c r="B25">
        <v>3.153</v>
      </c>
    </row>
    <row r="26" spans="1:2" x14ac:dyDescent="0.2">
      <c r="A26" s="20" t="d">
        <v>2008-04-15</v>
      </c>
      <c r="B26">
        <v>3.347</v>
      </c>
    </row>
    <row r="27" spans="1:2" x14ac:dyDescent="0.2">
      <c r="A27" s="20" t="d">
        <v>2008-05-15</v>
      </c>
      <c r="B27">
        <v>3.7330000000000001</v>
      </c>
    </row>
    <row r="28" spans="1:2" x14ac:dyDescent="0.2">
      <c r="A28" s="20" t="d">
        <v>2008-06-15</v>
      </c>
      <c r="B28">
        <v>3.851</v>
      </c>
    </row>
    <row r="29" spans="1:2" x14ac:dyDescent="0.2">
      <c r="A29" s="20" t="d">
        <v>2008-07-15</v>
      </c>
      <c r="B29">
        <v>3.8159999999999998</v>
      </c>
    </row>
    <row r="30" spans="1:2" x14ac:dyDescent="0.2">
      <c r="A30" s="20" t="d">
        <v>2008-08-15</v>
      </c>
      <c r="B30">
        <v>3.2410000000000001</v>
      </c>
    </row>
    <row r="31" spans="1:2" x14ac:dyDescent="0.2">
      <c r="A31" s="20" t="d">
        <v>2008-09-15</v>
      </c>
      <c r="B31">
        <v>3.0760000000000001</v>
      </c>
    </row>
    <row r="32" spans="1:2" x14ac:dyDescent="0.2">
      <c r="A32" s="20" t="d">
        <v>2008-10-15</v>
      </c>
      <c r="B32">
        <v>2.3119999999999998</v>
      </c>
    </row>
    <row r="33" spans="1:2" x14ac:dyDescent="0.2">
      <c r="A33" s="20" t="d">
        <v>2008-11-15</v>
      </c>
      <c r="B33">
        <v>1.843</v>
      </c>
    </row>
    <row r="34" spans="1:2" x14ac:dyDescent="0.2">
      <c r="A34" s="20" t="d">
        <v>2008-12-15</v>
      </c>
      <c r="B34">
        <v>1.3720000000000001</v>
      </c>
    </row>
    <row r="35" spans="1:2" x14ac:dyDescent="0.2">
      <c r="A35" s="20" t="d">
        <v>2009-01-15</v>
      </c>
      <c r="B35">
        <v>1.4259999999999999</v>
      </c>
    </row>
    <row r="36" spans="1:2" x14ac:dyDescent="0.2">
      <c r="A36" s="20" t="d">
        <v>2009-02-15</v>
      </c>
      <c r="B36">
        <v>1.258</v>
      </c>
    </row>
    <row r="37" spans="1:2" x14ac:dyDescent="0.2">
      <c r="A37" s="20" t="d">
        <v>2009-03-15</v>
      </c>
      <c r="B37">
        <v>1.292</v>
      </c>
    </row>
    <row r="38" spans="1:2" x14ac:dyDescent="0.2">
      <c r="A38" s="20" t="d">
        <v>2009-04-15</v>
      </c>
      <c r="B38">
        <v>1.3959999999999999</v>
      </c>
    </row>
    <row r="39" spans="1:2" x14ac:dyDescent="0.2">
      <c r="A39" s="20" t="d">
        <v>2009-05-15</v>
      </c>
      <c r="B39">
        <v>1.4890000000000001</v>
      </c>
    </row>
    <row r="40" spans="1:2" x14ac:dyDescent="0.2">
      <c r="A40" s="20" t="d">
        <v>2009-06-15</v>
      </c>
      <c r="B40">
        <v>1.802</v>
      </c>
    </row>
    <row r="41" spans="1:2" x14ac:dyDescent="0.2">
      <c r="A41" s="20" t="d">
        <v>2009-07-15</v>
      </c>
      <c r="B41">
        <v>1.6950000000000001</v>
      </c>
    </row>
    <row r="42" spans="1:2" x14ac:dyDescent="0.2">
      <c r="A42" s="20" t="d">
        <v>2009-08-15</v>
      </c>
      <c r="B42">
        <v>1.9</v>
      </c>
    </row>
    <row r="43" spans="1:2" x14ac:dyDescent="0.2">
      <c r="A43" s="20" t="d">
        <v>2009-09-15</v>
      </c>
      <c r="B43">
        <v>1.7729999999999999</v>
      </c>
    </row>
    <row r="44" spans="1:2" x14ac:dyDescent="0.2">
      <c r="A44" s="20" t="d">
        <v>2009-10-15</v>
      </c>
      <c r="B44">
        <v>1.9410000000000001</v>
      </c>
    </row>
    <row r="45" spans="1:2" x14ac:dyDescent="0.2">
      <c r="A45" s="20" t="d">
        <v>2009-11-15</v>
      </c>
      <c r="B45">
        <v>1.98</v>
      </c>
    </row>
    <row r="46" spans="1:2" x14ac:dyDescent="0.2">
      <c r="A46" s="20" t="d">
        <v>2009-12-15</v>
      </c>
      <c r="B46">
        <v>1.9590000000000001</v>
      </c>
    </row>
    <row r="47" spans="1:2" x14ac:dyDescent="0.2">
      <c r="A47" s="20" t="d">
        <v>2010-01-15</v>
      </c>
      <c r="B47">
        <v>2.0350000000000001</v>
      </c>
    </row>
    <row r="48" spans="1:2" x14ac:dyDescent="0.2">
      <c r="A48" s="20" t="d">
        <v>2010-02-15</v>
      </c>
      <c r="B48">
        <v>1.998</v>
      </c>
    </row>
    <row r="49" spans="1:2" x14ac:dyDescent="0.2">
      <c r="A49" s="20" t="d">
        <v>2010-03-15</v>
      </c>
      <c r="B49">
        <v>2.125</v>
      </c>
    </row>
    <row r="50" spans="1:2" x14ac:dyDescent="0.2">
      <c r="A50" s="20" t="d">
        <v>2010-04-15</v>
      </c>
      <c r="B50">
        <v>2.2669999999999999</v>
      </c>
    </row>
    <row r="51" spans="1:2" x14ac:dyDescent="0.2">
      <c r="A51" s="20" t="d">
        <v>2010-05-15</v>
      </c>
      <c r="B51">
        <v>2.093</v>
      </c>
    </row>
    <row r="52" spans="1:2" x14ac:dyDescent="0.2">
      <c r="A52" s="20" t="d">
        <v>2010-06-15</v>
      </c>
      <c r="B52">
        <v>2.0659999999999998</v>
      </c>
    </row>
    <row r="53" spans="1:2" x14ac:dyDescent="0.2">
      <c r="A53" s="20" t="d">
        <v>2010-07-15</v>
      </c>
      <c r="B53">
        <v>2.0419999999999998</v>
      </c>
    </row>
    <row r="54" spans="1:2" x14ac:dyDescent="0.2">
      <c r="A54" s="20" t="d">
        <v>2010-08-15</v>
      </c>
      <c r="B54">
        <v>2.093</v>
      </c>
    </row>
    <row r="55" spans="1:2" x14ac:dyDescent="0.2">
      <c r="A55" s="20" t="d">
        <v>2010-09-15</v>
      </c>
      <c r="B55">
        <v>2.13</v>
      </c>
    </row>
    <row r="56" spans="1:2" x14ac:dyDescent="0.2">
      <c r="A56" s="20" t="d">
        <v>2010-10-15</v>
      </c>
      <c r="B56">
        <v>2.2519999999999998</v>
      </c>
    </row>
    <row r="57" spans="1:2" x14ac:dyDescent="0.2">
      <c r="A57" s="20" t="d">
        <v>2010-11-15</v>
      </c>
      <c r="B57">
        <v>2.3239999999999998</v>
      </c>
    </row>
    <row r="58" spans="1:2" x14ac:dyDescent="0.2">
      <c r="A58" s="20" t="d">
        <v>2010-12-15</v>
      </c>
      <c r="B58">
        <v>2.4460000000000002</v>
      </c>
    </row>
    <row r="59" spans="1:2" x14ac:dyDescent="0.2">
      <c r="A59" s="20" t="d">
        <v>2011-01-15</v>
      </c>
      <c r="B59">
        <v>2.601</v>
      </c>
    </row>
    <row r="60" spans="1:2" x14ac:dyDescent="0.2">
      <c r="A60" s="20" t="d">
        <v>2011-02-15</v>
      </c>
      <c r="B60">
        <v>2.7930000000000001</v>
      </c>
    </row>
    <row r="61" spans="1:2" x14ac:dyDescent="0.2">
      <c r="A61" s="20" t="d">
        <v>2011-03-15</v>
      </c>
      <c r="B61">
        <v>3.081</v>
      </c>
    </row>
    <row r="62" spans="1:2" x14ac:dyDescent="0.2">
      <c r="A62" s="20" t="d">
        <v>2011-04-15</v>
      </c>
      <c r="B62">
        <v>3.2309999999999999</v>
      </c>
    </row>
    <row r="63" spans="1:2" x14ac:dyDescent="0.2">
      <c r="A63" s="20" t="d">
        <v>2011-05-15</v>
      </c>
      <c r="B63">
        <v>3.0009999999999999</v>
      </c>
    </row>
    <row r="64" spans="1:2" x14ac:dyDescent="0.2">
      <c r="A64" s="20" t="d">
        <v>2011-06-15</v>
      </c>
      <c r="B64">
        <v>3.0150000000000001</v>
      </c>
    </row>
    <row r="65" spans="1:2" x14ac:dyDescent="0.2">
      <c r="A65" s="20" t="d">
        <v>2011-07-15</v>
      </c>
      <c r="B65">
        <v>3.117</v>
      </c>
    </row>
    <row r="66" spans="1:2" x14ac:dyDescent="0.2">
      <c r="A66" s="20" t="d">
        <v>2011-08-15</v>
      </c>
      <c r="B66">
        <v>2.9740000000000002</v>
      </c>
    </row>
    <row r="67" spans="1:2" x14ac:dyDescent="0.2">
      <c r="A67" s="20" t="d">
        <v>2011-09-15</v>
      </c>
      <c r="B67">
        <v>2.9369999999999998</v>
      </c>
    </row>
    <row r="68" spans="1:2" x14ac:dyDescent="0.2">
      <c r="A68" s="20" t="d">
        <v>2011-10-15</v>
      </c>
      <c r="B68">
        <v>2.96</v>
      </c>
    </row>
    <row r="69" spans="1:2" x14ac:dyDescent="0.2">
      <c r="A69" s="20" t="d">
        <v>2011-11-15</v>
      </c>
      <c r="B69">
        <v>3.0459999999999998</v>
      </c>
    </row>
    <row r="70" spans="1:2" x14ac:dyDescent="0.2">
      <c r="A70" s="20" t="d">
        <v>2011-12-15</v>
      </c>
      <c r="B70">
        <v>2.8780000000000001</v>
      </c>
    </row>
    <row r="71" spans="1:2" x14ac:dyDescent="0.2">
      <c r="A71" s="20" t="d">
        <v>2012-01-15</v>
      </c>
      <c r="B71">
        <v>3.0339999999999998</v>
      </c>
    </row>
    <row r="72" spans="1:2" x14ac:dyDescent="0.2">
      <c r="A72" s="20" t="d">
        <v>2012-02-15</v>
      </c>
      <c r="B72">
        <v>3.1779999999999999</v>
      </c>
    </row>
    <row r="73" spans="1:2" x14ac:dyDescent="0.2">
      <c r="A73" s="20" t="d">
        <v>2012-03-15</v>
      </c>
      <c r="B73">
        <v>3.27</v>
      </c>
    </row>
    <row r="74" spans="1:2" x14ac:dyDescent="0.2">
      <c r="A74" s="20" t="d">
        <v>2012-04-15</v>
      </c>
      <c r="B74">
        <v>3.2170000000000001</v>
      </c>
    </row>
    <row r="75" spans="1:2" x14ac:dyDescent="0.2">
      <c r="A75" s="20" t="d">
        <v>2012-05-15</v>
      </c>
      <c r="B75">
        <v>2.9470000000000001</v>
      </c>
    </row>
    <row r="76" spans="1:2" x14ac:dyDescent="0.2">
      <c r="A76" s="20" t="d">
        <v>2012-06-15</v>
      </c>
      <c r="B76">
        <v>2.6669999999999998</v>
      </c>
    </row>
    <row r="77" spans="1:2" x14ac:dyDescent="0.2">
      <c r="A77" s="20" t="d">
        <v>2012-07-15</v>
      </c>
      <c r="B77">
        <v>2.879</v>
      </c>
    </row>
    <row r="78" spans="1:2" x14ac:dyDescent="0.2">
      <c r="A78" s="20" t="d">
        <v>2012-08-15</v>
      </c>
      <c r="B78">
        <v>3.1429999999999998</v>
      </c>
    </row>
    <row r="79" spans="1:2" x14ac:dyDescent="0.2">
      <c r="A79" s="20" t="d">
        <v>2012-09-15</v>
      </c>
      <c r="B79">
        <v>3.1859999999999999</v>
      </c>
    </row>
    <row r="80" spans="1:2" x14ac:dyDescent="0.2">
      <c r="A80" s="20" t="d">
        <v>2012-10-15</v>
      </c>
      <c r="B80">
        <v>3.157</v>
      </c>
    </row>
    <row r="81" spans="1:2" x14ac:dyDescent="0.2">
      <c r="A81" s="20" t="d">
        <v>2012-11-15</v>
      </c>
      <c r="B81">
        <v>2.9969999999999999</v>
      </c>
    </row>
    <row r="82" spans="1:2" x14ac:dyDescent="0.2">
      <c r="A82" s="20" t="d">
        <v>2012-12-15</v>
      </c>
      <c r="B82">
        <v>2.96</v>
      </c>
    </row>
    <row r="83" spans="1:2" x14ac:dyDescent="0.2">
      <c r="A83" s="20" t="d">
        <v>2013-01-15</v>
      </c>
      <c r="B83">
        <v>3.044</v>
      </c>
    </row>
    <row r="84" spans="1:2" x14ac:dyDescent="0.2">
      <c r="A84" s="20" t="d">
        <v>2013-02-15</v>
      </c>
      <c r="B84">
        <v>3.2</v>
      </c>
    </row>
    <row r="85" spans="1:2" x14ac:dyDescent="0.2">
      <c r="A85" s="20" t="d">
        <v>2013-03-15</v>
      </c>
      <c r="B85">
        <v>3.0070000000000001</v>
      </c>
    </row>
    <row r="86" spans="1:2" x14ac:dyDescent="0.2">
      <c r="A86" s="20" t="d">
        <v>2013-04-15</v>
      </c>
      <c r="B86">
        <v>2.879</v>
      </c>
    </row>
    <row r="87" spans="1:2" x14ac:dyDescent="0.2">
      <c r="A87" s="20" t="d">
        <v>2013-05-15</v>
      </c>
      <c r="B87">
        <v>2.843</v>
      </c>
    </row>
    <row r="88" spans="1:2" x14ac:dyDescent="0.2">
      <c r="A88" s="20" t="d">
        <v>2013-06-15</v>
      </c>
      <c r="B88">
        <v>2.8610000000000002</v>
      </c>
    </row>
    <row r="89" spans="1:2" x14ac:dyDescent="0.2">
      <c r="A89" s="20" t="d">
        <v>2013-07-15</v>
      </c>
      <c r="B89">
        <v>2.9809999999999999</v>
      </c>
    </row>
    <row r="90" spans="1:2" x14ac:dyDescent="0.2">
      <c r="A90" s="20" t="d">
        <v>2013-08-15</v>
      </c>
      <c r="B90">
        <v>3.04</v>
      </c>
    </row>
    <row r="91" spans="1:2" x14ac:dyDescent="0.2">
      <c r="A91" s="20" t="d">
        <v>2013-09-15</v>
      </c>
      <c r="B91">
        <v>3.0139999999999998</v>
      </c>
    </row>
    <row r="92" spans="1:2" x14ac:dyDescent="0.2">
      <c r="A92" s="20" t="d">
        <v>2013-10-15</v>
      </c>
      <c r="B92">
        <v>2.9350000000000001</v>
      </c>
    </row>
    <row r="93" spans="1:2" x14ac:dyDescent="0.2">
      <c r="A93" s="20" t="d">
        <v>2013-11-15</v>
      </c>
      <c r="B93">
        <v>2.8570000000000002</v>
      </c>
    </row>
    <row r="94" spans="1:2" x14ac:dyDescent="0.2">
      <c r="A94" s="20" t="d">
        <v>2013-12-15</v>
      </c>
      <c r="B94">
        <v>2.9529999999999998</v>
      </c>
    </row>
    <row r="95" spans="1:2" x14ac:dyDescent="0.2">
      <c r="A95" s="20" t="d">
        <v>2014-01-15</v>
      </c>
      <c r="B95">
        <v>2.9129999999999998</v>
      </c>
    </row>
    <row r="96" spans="1:2" x14ac:dyDescent="0.2">
      <c r="A96" s="20" t="d">
        <v>2014-02-15</v>
      </c>
      <c r="B96">
        <v>2.9729999999999999</v>
      </c>
    </row>
    <row r="97" spans="1:2" x14ac:dyDescent="0.2">
      <c r="A97" s="20" t="d">
        <v>2014-03-15</v>
      </c>
      <c r="B97">
        <v>2.9169999999999998</v>
      </c>
    </row>
    <row r="98" spans="1:2" x14ac:dyDescent="0.2">
      <c r="A98" s="20" t="d">
        <v>2014-04-15</v>
      </c>
      <c r="B98">
        <v>2.9319999999999999</v>
      </c>
    </row>
    <row r="99" spans="1:2" x14ac:dyDescent="0.2">
      <c r="A99" s="20" t="d">
        <v>2014-05-15</v>
      </c>
      <c r="B99">
        <v>2.9039999999999999</v>
      </c>
    </row>
    <row r="100" spans="1:2" x14ac:dyDescent="0.2">
      <c r="A100" s="20" t="d">
        <v>2014-06-15</v>
      </c>
      <c r="B100">
        <v>2.9209999999999998</v>
      </c>
    </row>
    <row r="101" spans="1:2" x14ac:dyDescent="0.2">
      <c r="A101" s="20" t="d">
        <v>2014-07-15</v>
      </c>
      <c r="B101">
        <v>2.8420000000000001</v>
      </c>
    </row>
    <row r="102" spans="1:2" x14ac:dyDescent="0.2">
      <c r="A102" s="20" t="d">
        <v>2014-08-15</v>
      </c>
      <c r="B102">
        <v>2.8210000000000002</v>
      </c>
    </row>
    <row r="103" spans="1:2" x14ac:dyDescent="0.2">
      <c r="A103" s="20" t="d">
        <v>2014-09-15</v>
      </c>
      <c r="B103">
        <v>2.7090000000000001</v>
      </c>
    </row>
    <row r="104" spans="1:2" x14ac:dyDescent="0.2">
      <c r="A104" s="20" t="d">
        <v>2014-10-15</v>
      </c>
      <c r="B104">
        <v>2.5</v>
      </c>
    </row>
    <row r="105" spans="1:2" x14ac:dyDescent="0.2">
      <c r="A105" s="20" t="d">
        <v>2014-11-15</v>
      </c>
      <c r="B105">
        <v>2.3140000000000001</v>
      </c>
    </row>
    <row r="106" spans="1:2" x14ac:dyDescent="0.2">
      <c r="A106" s="20" t="d">
        <v>2014-12-15</v>
      </c>
      <c r="B106">
        <v>1.784</v>
      </c>
    </row>
    <row r="107" spans="1:2" x14ac:dyDescent="0.2">
      <c r="A107" s="20" t="d">
        <v>2015-01-15</v>
      </c>
      <c r="B107">
        <v>1.5309999999999999</v>
      </c>
    </row>
    <row r="108" spans="1:2" x14ac:dyDescent="0.2">
      <c r="A108" s="20" t="d">
        <v>2015-02-15</v>
      </c>
      <c r="B108">
        <v>1.8240000000000001</v>
      </c>
    </row>
    <row r="109" spans="1:2" x14ac:dyDescent="0.2">
      <c r="A109" s="20" t="d">
        <v>2015-03-15</v>
      </c>
      <c r="B109">
        <v>1.7110000000000001</v>
      </c>
    </row>
    <row r="110" spans="1:2" x14ac:dyDescent="0.2">
      <c r="A110" s="20" t="d">
        <v>2015-04-15</v>
      </c>
      <c r="B110">
        <v>1.776</v>
      </c>
    </row>
    <row r="111" spans="1:2" x14ac:dyDescent="0.2">
      <c r="A111" s="20" t="d">
        <v>2015-05-15</v>
      </c>
      <c r="B111">
        <v>1.917</v>
      </c>
    </row>
    <row r="112" spans="1:2" x14ac:dyDescent="0.2">
      <c r="A112" s="20" t="d">
        <v>2015-06-15</v>
      </c>
      <c r="B112">
        <v>1.802</v>
      </c>
    </row>
    <row r="113" spans="1:2" x14ac:dyDescent="0.2">
      <c r="A113" s="20" t="d">
        <v>2015-07-15</v>
      </c>
      <c r="B113">
        <v>1.6240000000000001</v>
      </c>
    </row>
    <row r="114" spans="1:2" x14ac:dyDescent="0.2">
      <c r="A114" s="20" t="d">
        <v>2015-08-15</v>
      </c>
      <c r="B114">
        <v>1.4630000000000001</v>
      </c>
    </row>
    <row r="115" spans="1:2" x14ac:dyDescent="0.2">
      <c r="A115" s="20" t="d">
        <v>2015-09-15</v>
      </c>
      <c r="B115">
        <v>1.444</v>
      </c>
    </row>
    <row r="116" spans="1:2" x14ac:dyDescent="0.2">
      <c r="A116" s="20" t="d">
        <v>2015-10-15</v>
      </c>
      <c r="B116">
        <v>1.4179999999999999</v>
      </c>
    </row>
    <row r="117" spans="1:2" x14ac:dyDescent="0.2">
      <c r="A117" s="20" t="d">
        <v>2015-11-15</v>
      </c>
      <c r="B117">
        <v>1.351</v>
      </c>
    </row>
    <row r="118" spans="1:2" x14ac:dyDescent="0.2">
      <c r="A118" s="20" t="d">
        <v>2015-12-15</v>
      </c>
      <c r="B118">
        <v>1.089</v>
      </c>
    </row>
    <row r="119" spans="1:2" x14ac:dyDescent="0.2">
      <c r="A119" s="20" t="d">
        <v>2016-01-15</v>
      </c>
      <c r="B119">
        <v>0.95799999999999996</v>
      </c>
    </row>
    <row r="120" spans="1:2" x14ac:dyDescent="0.2">
      <c r="A120" s="20" t="d">
        <v>2016-02-15</v>
      </c>
      <c r="B120">
        <v>0.999</v>
      </c>
    </row>
    <row r="121" spans="1:2" x14ac:dyDescent="0.2">
      <c r="A121" s="20" t="d">
        <v>2016-03-15</v>
      </c>
      <c r="B121">
        <v>1.127</v>
      </c>
    </row>
    <row r="122" spans="1:2" x14ac:dyDescent="0.2">
      <c r="A122" s="20" t="d">
        <v>2016-04-15</v>
      </c>
      <c r="B122">
        <v>1.1990000000000001</v>
      </c>
    </row>
    <row r="123" spans="1:2" x14ac:dyDescent="0.2">
      <c r="A123" s="20" t="d">
        <v>2016-05-15</v>
      </c>
      <c r="B123">
        <v>1.3779999999999999</v>
      </c>
    </row>
    <row r="124" spans="1:2" x14ac:dyDescent="0.2">
      <c r="A124" s="20" t="d">
        <v>2016-06-15</v>
      </c>
      <c r="B124">
        <v>1.46</v>
      </c>
    </row>
    <row r="125" spans="1:2" x14ac:dyDescent="0.2">
      <c r="A125" s="20" t="d">
        <v>2016-07-15</v>
      </c>
      <c r="B125">
        <v>1.343</v>
      </c>
    </row>
    <row r="126" spans="1:2" x14ac:dyDescent="0.2">
      <c r="A126" s="20" t="d">
        <v>2016-08-15</v>
      </c>
      <c r="B126">
        <v>1.379</v>
      </c>
    </row>
    <row r="127" spans="1:2" x14ac:dyDescent="0.2">
      <c r="A127" s="20" t="d">
        <v>2016-09-15</v>
      </c>
      <c r="B127">
        <v>1.4</v>
      </c>
    </row>
    <row r="128" spans="1:2" x14ac:dyDescent="0.2">
      <c r="A128" s="20" t="d">
        <v>2016-10-15</v>
      </c>
      <c r="B128">
        <v>1.544</v>
      </c>
    </row>
    <row r="129" spans="1:2" x14ac:dyDescent="0.2">
      <c r="A129" s="20" t="d">
        <v>2016-11-15</v>
      </c>
      <c r="B129">
        <v>1.427</v>
      </c>
    </row>
    <row r="130" spans="1:2" x14ac:dyDescent="0.2">
      <c r="A130" s="20" t="d">
        <v>2016-12-15</v>
      </c>
      <c r="B130">
        <v>1.5960000000000001</v>
      </c>
    </row>
    <row r="131" spans="1:2" x14ac:dyDescent="0.2">
      <c r="A131" s="20" t="d">
        <v>2017-01-15</v>
      </c>
      <c r="B131">
        <v>1.593</v>
      </c>
    </row>
    <row r="132" spans="1:2" x14ac:dyDescent="0.2">
      <c r="A132" s="20" t="d">
        <v>2017-02-15</v>
      </c>
      <c r="B132">
        <v>1.6080000000000001</v>
      </c>
    </row>
    <row r="133" spans="1:2" x14ac:dyDescent="0.2">
      <c r="A133" s="20" t="d">
        <v>2017-03-15</v>
      </c>
      <c r="B133">
        <v>1.502</v>
      </c>
    </row>
    <row r="134" spans="1:2" x14ac:dyDescent="0.2">
      <c r="A134" s="20" t="d">
        <v>2017-04-15</v>
      </c>
      <c r="B134">
        <v>1.5580000000000001</v>
      </c>
    </row>
    <row r="135" spans="1:2" x14ac:dyDescent="0.2">
      <c r="A135" s="20" t="d">
        <v>2017-05-15</v>
      </c>
      <c r="B135">
        <v>1.482</v>
      </c>
    </row>
    <row r="136" spans="1:2" x14ac:dyDescent="0.2">
      <c r="A136" s="20" t="d">
        <v>2017-06-15</v>
      </c>
      <c r="B136">
        <v>1.3859999999999999</v>
      </c>
    </row>
    <row r="137" spans="1:2" x14ac:dyDescent="0.2">
      <c r="A137" s="20" t="d">
        <v>2017-07-15</v>
      </c>
      <c r="B137">
        <v>1.486</v>
      </c>
    </row>
    <row r="138" spans="1:2" x14ac:dyDescent="0.2">
      <c r="A138" s="20" t="d">
        <v>2017-08-15</v>
      </c>
      <c r="B138">
        <v>1.601</v>
      </c>
    </row>
    <row r="139" spans="1:2" x14ac:dyDescent="0.2">
      <c r="A139" s="20" t="d">
        <v>2017-09-15</v>
      </c>
      <c r="B139">
        <v>1.7769999999999999</v>
      </c>
    </row>
    <row r="140" spans="1:2" x14ac:dyDescent="0.2">
      <c r="A140" s="20" t="d">
        <v>2017-10-15</v>
      </c>
      <c r="B140">
        <v>1.756</v>
      </c>
    </row>
    <row r="141" spans="1:2" x14ac:dyDescent="0.2">
      <c r="A141" s="20" t="d">
        <v>2017-11-15</v>
      </c>
      <c r="B141">
        <v>1.851</v>
      </c>
    </row>
    <row r="142" spans="1:2" x14ac:dyDescent="0.2">
      <c r="A142" s="20" t="d">
        <v>2017-12-15</v>
      </c>
      <c r="B142">
        <v>1.867</v>
      </c>
    </row>
    <row r="143" spans="1:2" x14ac:dyDescent="0.2">
      <c r="A143" s="20" t="d">
        <v>2018-01-15</v>
      </c>
      <c r="B143">
        <v>1.996</v>
      </c>
    </row>
    <row r="144" spans="1:2" x14ac:dyDescent="0.2">
      <c r="A144" s="20" t="d">
        <v>2018-02-15</v>
      </c>
      <c r="B144">
        <v>1.895</v>
      </c>
    </row>
    <row r="145" spans="1:2" x14ac:dyDescent="0.2">
      <c r="A145" s="20" t="d">
        <v>2018-03-15</v>
      </c>
      <c r="B145">
        <v>1.895</v>
      </c>
    </row>
    <row r="146" spans="1:2" x14ac:dyDescent="0.2">
      <c r="A146" s="20" t="d">
        <v>2018-04-15</v>
      </c>
      <c r="B146">
        <v>2.0289999999999999</v>
      </c>
    </row>
    <row r="147" spans="1:2" x14ac:dyDescent="0.2">
      <c r="A147" s="20" t="d">
        <v>2018-05-15</v>
      </c>
      <c r="B147">
        <v>2.181</v>
      </c>
    </row>
    <row r="148" spans="1:2" x14ac:dyDescent="0.2">
      <c r="A148" s="20" t="d">
        <v>2018-06-15</v>
      </c>
      <c r="B148">
        <v>2.1019999999999999</v>
      </c>
    </row>
    <row r="149" spans="1:2" x14ac:dyDescent="0.2">
      <c r="A149" s="20" t="d">
        <v>2018-07-15</v>
      </c>
      <c r="B149">
        <v>2.0979999999999999</v>
      </c>
    </row>
    <row r="150" spans="1:2" x14ac:dyDescent="0.2">
      <c r="A150" s="20" t="d">
        <v>2018-08-15</v>
      </c>
      <c r="B150">
        <v>2.1139999999999999</v>
      </c>
    </row>
    <row r="151" spans="1:2" x14ac:dyDescent="0.2">
      <c r="A151" s="20" t="d">
        <v>2018-09-15</v>
      </c>
      <c r="B151">
        <v>2.21</v>
      </c>
    </row>
    <row r="152" spans="1:2" x14ac:dyDescent="0.2">
      <c r="A152" s="20" t="d">
        <v>2018-10-15</v>
      </c>
      <c r="B152">
        <v>2.282</v>
      </c>
    </row>
    <row r="153" spans="1:2" x14ac:dyDescent="0.2">
      <c r="A153" s="20" t="d">
        <v>2018-11-15</v>
      </c>
      <c r="B153">
        <v>1.962</v>
      </c>
    </row>
    <row r="154" spans="1:2" x14ac:dyDescent="0.2">
      <c r="A154" s="20" t="d">
        <v>2018-12-15</v>
      </c>
      <c r="B154">
        <v>1.6870000000000001</v>
      </c>
    </row>
    <row r="155" spans="1:2" x14ac:dyDescent="0.2">
      <c r="A155" s="20" t="d">
        <v>2019-01-15</v>
      </c>
      <c r="B155">
        <v>1.774</v>
      </c>
    </row>
    <row r="156" spans="1:2" x14ac:dyDescent="0.2">
      <c r="A156" s="20" t="d">
        <v>2019-02-15</v>
      </c>
      <c r="B156">
        <v>1.9079999999999999</v>
      </c>
    </row>
    <row r="157" spans="1:2" x14ac:dyDescent="0.2">
      <c r="A157" s="20" t="d">
        <v>2019-03-15</v>
      </c>
      <c r="B157">
        <v>1.9390000000000001</v>
      </c>
    </row>
    <row r="158" spans="1:2" x14ac:dyDescent="0.2">
      <c r="A158" s="20" t="d">
        <v>2019-04-15</v>
      </c>
      <c r="B158">
        <v>2.012</v>
      </c>
    </row>
    <row r="159" spans="1:2" x14ac:dyDescent="0.2">
      <c r="A159" s="20" t="d">
        <v>2019-05-15</v>
      </c>
      <c r="B159">
        <v>1.9830000000000001</v>
      </c>
    </row>
    <row r="160" spans="1:2" x14ac:dyDescent="0.2">
      <c r="A160" s="20" t="d">
        <v>2019-06-15</v>
      </c>
      <c r="B160">
        <v>1.8069999999999999</v>
      </c>
    </row>
    <row r="161" spans="1:2" x14ac:dyDescent="0.2">
      <c r="A161" s="20" t="d">
        <v>2019-07-15</v>
      </c>
      <c r="B161">
        <v>1.873</v>
      </c>
    </row>
    <row r="162" spans="1:2" x14ac:dyDescent="0.2">
      <c r="A162" s="20" t="d">
        <v>2019-08-15</v>
      </c>
      <c r="B162">
        <v>1.788</v>
      </c>
    </row>
    <row r="163" spans="1:2" x14ac:dyDescent="0.2">
      <c r="A163" s="20" t="d">
        <v>2019-09-15</v>
      </c>
      <c r="B163">
        <v>1.895</v>
      </c>
    </row>
    <row r="164" spans="1:2" x14ac:dyDescent="0.2">
      <c r="A164" s="20" t="d">
        <v>2019-10-15</v>
      </c>
      <c r="B164">
        <v>1.8759999999999999</v>
      </c>
    </row>
    <row r="165" spans="1:2" x14ac:dyDescent="0.2">
      <c r="A165" s="20" t="d">
        <v>2019-11-15</v>
      </c>
      <c r="B165">
        <v>1.8380000000000001</v>
      </c>
    </row>
    <row r="166" spans="1:2" x14ac:dyDescent="0.2">
      <c r="A166" s="20" t="d">
        <v>2019-12-15</v>
      </c>
      <c r="B166">
        <v>1.899</v>
      </c>
    </row>
    <row r="167" spans="1:2" x14ac:dyDescent="0.2">
      <c r="A167" s="20" t="d">
        <v>2020-01-15</v>
      </c>
      <c r="B167">
        <v>1.77</v>
      </c>
    </row>
    <row r="168" spans="1:2" x14ac:dyDescent="0.2">
      <c r="A168" s="20" t="d">
        <v>2020-02-15</v>
      </c>
      <c r="B168">
        <v>1.552</v>
      </c>
    </row>
    <row r="169" spans="1:2" x14ac:dyDescent="0.2">
      <c r="A169" s="20" t="d">
        <v>2020-03-15</v>
      </c>
      <c r="B169">
        <v>1.1240000000000001</v>
      </c>
    </row>
    <row r="170" spans="1:2" x14ac:dyDescent="0.2">
      <c r="A170" s="20" t="d">
        <v>2020-04-15</v>
      </c>
      <c r="B170">
        <v>0.80400000000000005</v>
      </c>
    </row>
    <row r="171" spans="1:2" x14ac:dyDescent="0.2">
      <c r="A171" s="20" t="d">
        <v>2020-05-15</v>
      </c>
      <c r="B171">
        <v>0.83799999999999997</v>
      </c>
    </row>
    <row r="172" spans="1:2" x14ac:dyDescent="0.2">
      <c r="A172" s="20" t="d">
        <v>2020-06-15</v>
      </c>
      <c r="B172">
        <v>1.083</v>
      </c>
    </row>
    <row r="173" spans="1:2" x14ac:dyDescent="0.2">
      <c r="A173" s="20" t="d">
        <v>2020-07-15</v>
      </c>
      <c r="B173">
        <v>1.19</v>
      </c>
    </row>
    <row r="174" spans="1:2" x14ac:dyDescent="0.2">
      <c r="A174" s="20" t="d">
        <v>2020-08-15</v>
      </c>
      <c r="B174">
        <v>1.196</v>
      </c>
    </row>
    <row r="175" spans="1:2" x14ac:dyDescent="0.2">
      <c r="A175" s="20" t="d">
        <v>2020-09-15</v>
      </c>
      <c r="B175">
        <v>1.0820000000000001</v>
      </c>
    </row>
    <row r="176" spans="1:2" x14ac:dyDescent="0.2">
      <c r="A176" s="20" t="d">
        <v>2020-10-15</v>
      </c>
      <c r="B176">
        <v>1.107</v>
      </c>
    </row>
    <row r="177" spans="1:22" x14ac:dyDescent="0.2">
      <c r="A177" s="20" t="d">
        <v>2020-11-15</v>
      </c>
      <c r="B177">
        <v>1.2110000000000001</v>
      </c>
    </row>
    <row r="178" spans="1:22" x14ac:dyDescent="0.2">
      <c r="A178" s="20" t="d">
        <v>2020-12-15</v>
      </c>
      <c r="B178">
        <v>1.403</v>
      </c>
    </row>
    <row r="179" spans="1:22" x14ac:dyDescent="0.2">
      <c r="A179" s="20" t="d">
        <v>2021-01-15</v>
      </c>
      <c r="B179">
        <v>1.5229999999999999</v>
      </c>
    </row>
    <row r="180" spans="1:22" x14ac:dyDescent="0.2">
      <c r="A180" s="20" t="d">
        <v>2021-02-15</v>
      </c>
      <c r="B180">
        <v>1.744</v>
      </c>
    </row>
    <row r="181" spans="1:22" x14ac:dyDescent="0.2">
      <c r="A181" s="20" t="d">
        <v>2021-03-15</v>
      </c>
      <c r="B181">
        <v>1.8240000000000001</v>
      </c>
    </row>
    <row r="182" spans="1:22" x14ac:dyDescent="0.2">
      <c r="A182" s="20" t="d">
        <v>2021-04-15</v>
      </c>
      <c r="B182">
        <v>1.8129999999999999</v>
      </c>
      <c r="I182" t="s">
        <v>32</v>
      </c>
      <c r="J182" s="61" t="s">
        <v>35</v>
      </c>
    </row>
    <row r="183" spans="1:22" x14ac:dyDescent="0.2">
      <c r="A183" s="20" t="d">
        <v>2021-05-15</v>
      </c>
      <c r="B183" s="31">
        <v>1.9710000000000001</v>
      </c>
      <c r="I183" t="s">
        <v>33</v>
      </c>
      <c r="J183" s="61" t="s">
        <v>19</v>
      </c>
    </row>
    <row r="184" spans="1:22" x14ac:dyDescent="0.2">
      <c r="A184" s="20" t="d">
        <v>2021-06-15</v>
      </c>
      <c r="B184">
        <v>2.0680000000000001</v>
      </c>
      <c r="I184" t="s">
        <v>43</v>
      </c>
      <c r="J184" s="60" t="s">
        <v>61</v>
      </c>
    </row>
    <row r="185" spans="1:22" x14ac:dyDescent="0.2">
      <c r="A185" s="20" t="d">
        <v>2021-07-15</v>
      </c>
      <c r="B185">
        <v>2.0710000000000002</v>
      </c>
      <c r="D185" s="31"/>
    </row>
    <row r="186" spans="1:22" x14ac:dyDescent="0.2">
      <c r="A186" s="20" t="d">
        <v>2021-08-15</v>
      </c>
      <c r="B186">
        <v>2.0150000000000001</v>
      </c>
    </row>
    <row r="187" spans="1:22" x14ac:dyDescent="0.2">
      <c r="A187" s="20" t="d">
        <v>2021-09-15</v>
      </c>
      <c r="B187">
        <v>2.1520000000000001</v>
      </c>
    </row>
    <row r="188" spans="1:22" x14ac:dyDescent="0.2">
      <c r="A188" s="20" t="d">
        <v>2021-10-15</v>
      </c>
      <c r="B188">
        <v>2.4550000000000001</v>
      </c>
      <c r="D188" t="s">
        <v>44</v>
      </c>
      <c r="G188" s="41"/>
      <c r="H188" s="42" t="s">
        <v>43</v>
      </c>
      <c r="I188" s="43"/>
      <c r="J188" s="44"/>
      <c r="K188" s="42" t="s">
        <v>44</v>
      </c>
      <c r="L188" s="44"/>
      <c r="M188" s="41"/>
    </row>
    <row r="189" spans="1:22" x14ac:dyDescent="0.2">
      <c r="A189" s="20" t="d">
        <v>2021-11-15</v>
      </c>
      <c r="D189" t="s">
        <v>33</v>
      </c>
      <c r="E189" s="24" t="s">
        <v>33</v>
      </c>
      <c r="G189" s="41"/>
      <c r="H189" s="45" t="s">
        <v>30</v>
      </c>
      <c r="I189" s="46" t="s">
        <v>59</v>
      </c>
      <c r="J189" s="46" t="s">
        <v>60</v>
      </c>
      <c r="K189" s="47" t="s">
        <v>38</v>
      </c>
      <c r="L189" s="44"/>
      <c r="M189" s="41"/>
    </row>
    <row r="190" spans="1:22" x14ac:dyDescent="0.2">
      <c r="A190" s="20" t="d">
        <v>2021-12-15</v>
      </c>
      <c r="B190">
        <v>2.1949999999999998</v>
      </c>
      <c r="D190" t="s">
        <v>36</v>
      </c>
      <c r="E190" t="s">
        <v>34</v>
      </c>
      <c r="G190" s="41"/>
      <c r="H190" s="45" t="s">
        <v>34</v>
      </c>
      <c r="I190" s="45" t="s">
        <v>34</v>
      </c>
      <c r="J190" s="45" t="s">
        <v>37</v>
      </c>
      <c r="K190" s="45" t="s">
        <v>39</v>
      </c>
      <c r="L190" s="45" t="s">
        <v>34</v>
      </c>
      <c r="M190" s="48" t="s">
        <v>57</v>
      </c>
      <c r="N190" s="32" t="s">
        <v>55</v>
      </c>
      <c r="Q190" s="32" t="s">
        <v>56</v>
      </c>
    </row>
    <row r="191" spans="1:22" x14ac:dyDescent="0.2">
      <c r="A191" s="20" t="d">
        <v>2022-01-15</v>
      </c>
      <c r="B191" s="21">
        <v>2.5499999999999998</v>
      </c>
      <c r="D191" s="21">
        <v>2.5499999999999998</v>
      </c>
      <c r="E191" s="21">
        <f>1000*D191/3.78541</f>
        <v>673.63905098787177</v>
      </c>
      <c r="G191" s="49" t="d">
        <v>2022-01-15</v>
      </c>
      <c r="H191" s="50">
        <v>617.94000000000005</v>
      </c>
      <c r="I191" s="50">
        <v>729.07</v>
      </c>
      <c r="J191" s="51">
        <f t="shared" ref="J191:J198" si="0">+I191/H191</f>
        <v>1.1798394666148817</v>
      </c>
      <c r="K191" s="45">
        <v>83.22</v>
      </c>
      <c r="L191" s="51">
        <f t="shared" ref="L191:L198" si="1">+K191*1000/42/3.78541</f>
        <v>523.43829900290098</v>
      </c>
      <c r="M191" s="51">
        <f t="shared" ref="M191:M198" si="2">+H191/K191</f>
        <v>7.4253785147801015</v>
      </c>
      <c r="N191" s="23">
        <f t="shared" ref="N191:N198" si="3">+H191/L191</f>
        <v>1.1805402875126172</v>
      </c>
      <c r="Q191">
        <f t="shared" ref="Q191:Q198" si="4">+K191/D191</f>
        <v>32.635294117647064</v>
      </c>
      <c r="V191" s="23"/>
    </row>
    <row r="192" spans="1:22" x14ac:dyDescent="0.2">
      <c r="A192" s="20" t="d">
        <v>2022-02-15</v>
      </c>
      <c r="B192" s="21">
        <v>2.81</v>
      </c>
      <c r="D192" s="21">
        <v>2.81</v>
      </c>
      <c r="E192" s="21">
        <f t="shared" ref="E192:E198" si="5">1000*D192/3.78541</f>
        <v>742.323816970949</v>
      </c>
      <c r="G192" s="49" t="d">
        <v>2022-02-15</v>
      </c>
      <c r="H192" s="50">
        <v>697.92</v>
      </c>
      <c r="I192" s="50">
        <v>816.43</v>
      </c>
      <c r="J192" s="51">
        <f t="shared" si="0"/>
        <v>1.1698045621274644</v>
      </c>
      <c r="K192" s="45">
        <v>91.64</v>
      </c>
      <c r="L192" s="51">
        <f t="shared" si="1"/>
        <v>576.39853064919305</v>
      </c>
      <c r="M192" s="51">
        <f t="shared" si="2"/>
        <v>7.6158882584024434</v>
      </c>
      <c r="N192" s="23">
        <f t="shared" si="3"/>
        <v>1.2108289020340461</v>
      </c>
      <c r="P192" s="24"/>
      <c r="Q192" s="24">
        <f t="shared" si="4"/>
        <v>32.612099644128115</v>
      </c>
      <c r="V192" s="23"/>
    </row>
    <row r="193" spans="1:22" x14ac:dyDescent="0.2">
      <c r="A193" s="20" t="d">
        <v>2022-03-15</v>
      </c>
      <c r="B193" s="21">
        <v>3.6760000000000002</v>
      </c>
      <c r="D193" s="21">
        <v>3.6760000000000002</v>
      </c>
      <c r="E193" s="21">
        <f t="shared" si="5"/>
        <v>971.09692212996742</v>
      </c>
      <c r="G193" s="49" t="d">
        <v>2022-03-15</v>
      </c>
      <c r="H193" s="50">
        <v>910.81</v>
      </c>
      <c r="I193" s="50">
        <v>1059.71</v>
      </c>
      <c r="J193" s="51">
        <f t="shared" si="0"/>
        <v>1.1634808576980931</v>
      </c>
      <c r="K193" s="45">
        <v>108.5</v>
      </c>
      <c r="L193" s="51">
        <f t="shared" si="1"/>
        <v>682.44479021647146</v>
      </c>
      <c r="M193" s="51">
        <f t="shared" si="2"/>
        <v>8.394562211981567</v>
      </c>
      <c r="N193" s="23">
        <f t="shared" si="3"/>
        <v>1.3346281092000001</v>
      </c>
      <c r="P193" s="24"/>
      <c r="Q193" s="24">
        <f t="shared" si="4"/>
        <v>29.515778019586506</v>
      </c>
      <c r="V193" s="23"/>
    </row>
    <row r="194" spans="1:22" x14ac:dyDescent="0.2">
      <c r="A194" s="20" t="d">
        <v>2022-04-15</v>
      </c>
      <c r="B194" s="21">
        <v>3.9529999999999998</v>
      </c>
      <c r="D194" s="21">
        <v>3.9529999999999998</v>
      </c>
      <c r="E194" s="21">
        <f t="shared" si="5"/>
        <v>1044.2726151196302</v>
      </c>
      <c r="G194" s="49" t="d">
        <v>2022-04-15</v>
      </c>
      <c r="H194" s="50">
        <v>926.5</v>
      </c>
      <c r="I194" s="50">
        <v>1107.3599999999999</v>
      </c>
      <c r="J194" s="51">
        <f t="shared" si="0"/>
        <v>1.1952077711818672</v>
      </c>
      <c r="K194" s="45">
        <v>101.78</v>
      </c>
      <c r="L194" s="51">
        <f t="shared" si="1"/>
        <v>640.17724191919331</v>
      </c>
      <c r="M194" s="51">
        <f t="shared" si="2"/>
        <v>9.1029671841226172</v>
      </c>
      <c r="N194" s="23">
        <f t="shared" si="3"/>
        <v>1.447255446354883</v>
      </c>
      <c r="P194" s="24"/>
      <c r="Q194" s="24">
        <f t="shared" si="4"/>
        <v>25.747533518846446</v>
      </c>
      <c r="V194" s="23"/>
    </row>
    <row r="195" spans="1:22" x14ac:dyDescent="0.2">
      <c r="A195" s="20" t="d">
        <v>2022-05-15</v>
      </c>
      <c r="B195" s="21">
        <v>3.9340000000000002</v>
      </c>
      <c r="D195" s="21">
        <v>3.9340000000000002</v>
      </c>
      <c r="E195" s="21">
        <f t="shared" si="5"/>
        <v>1039.2533437593286</v>
      </c>
      <c r="G195" s="49" t="d">
        <v>2022-05-15</v>
      </c>
      <c r="H195" s="50">
        <v>998.6</v>
      </c>
      <c r="I195" s="50">
        <v>1167.23</v>
      </c>
      <c r="J195" s="51">
        <f t="shared" si="0"/>
        <v>1.1688664129781694</v>
      </c>
      <c r="K195" s="45">
        <v>109.55</v>
      </c>
      <c r="L195" s="51">
        <f t="shared" si="1"/>
        <v>689.04909463792126</v>
      </c>
      <c r="M195" s="51">
        <f t="shared" si="2"/>
        <v>9.1154723870378831</v>
      </c>
      <c r="N195" s="23">
        <f t="shared" si="3"/>
        <v>1.4492436138019169</v>
      </c>
      <c r="P195" s="24"/>
      <c r="Q195" s="24">
        <f t="shared" si="4"/>
        <v>27.846975088967969</v>
      </c>
      <c r="V195" s="23"/>
    </row>
    <row r="196" spans="1:22" x14ac:dyDescent="0.2">
      <c r="A196" s="20" t="d">
        <v>2022-06-15</v>
      </c>
      <c r="B196" s="21">
        <v>4.2859999999999996</v>
      </c>
      <c r="D196" s="21">
        <v>4.2859999999999996</v>
      </c>
      <c r="E196" s="21">
        <f t="shared" si="5"/>
        <v>1132.2419500133406</v>
      </c>
      <c r="G196" s="49" t="d">
        <v>2022-06-15</v>
      </c>
      <c r="H196" s="50">
        <v>1080.8800000000001</v>
      </c>
      <c r="I196" s="50">
        <v>1264.6600000000001</v>
      </c>
      <c r="J196" s="51">
        <f t="shared" si="0"/>
        <v>1.170028125231293</v>
      </c>
      <c r="K196" s="45">
        <v>114.84</v>
      </c>
      <c r="L196" s="51">
        <f t="shared" si="1"/>
        <v>722.32220929455832</v>
      </c>
      <c r="M196" s="51">
        <f t="shared" si="2"/>
        <v>9.4120515499825856</v>
      </c>
      <c r="N196" s="23">
        <f t="shared" si="3"/>
        <v>1.4963959104284223</v>
      </c>
      <c r="P196" s="24"/>
      <c r="Q196" s="24">
        <f t="shared" si="4"/>
        <v>26.794213719085398</v>
      </c>
      <c r="V196" s="23"/>
    </row>
    <row r="197" spans="1:22" x14ac:dyDescent="0.2">
      <c r="A197" s="20" t="d">
        <v>2022-07-15</v>
      </c>
      <c r="B197" s="21">
        <v>3.629</v>
      </c>
      <c r="D197" s="21">
        <v>3.629</v>
      </c>
      <c r="E197" s="21">
        <f t="shared" si="5"/>
        <v>958.68082981764189</v>
      </c>
      <c r="G197" s="49" t="d">
        <v>2022-07-15</v>
      </c>
      <c r="H197" s="50">
        <v>936.09</v>
      </c>
      <c r="I197" s="50">
        <v>1111.05</v>
      </c>
      <c r="J197" s="51">
        <f t="shared" si="0"/>
        <v>1.1869051052783386</v>
      </c>
      <c r="K197" s="45">
        <v>101.62</v>
      </c>
      <c r="L197" s="51">
        <f t="shared" si="1"/>
        <v>639.17087172163906</v>
      </c>
      <c r="M197" s="51">
        <f t="shared" si="2"/>
        <v>9.2116709309191105</v>
      </c>
      <c r="N197" s="23">
        <f t="shared" si="3"/>
        <v>1.4645379528616413</v>
      </c>
      <c r="P197" s="24"/>
      <c r="Q197" s="24">
        <f t="shared" si="4"/>
        <v>28.002204464039682</v>
      </c>
      <c r="V197" s="23"/>
    </row>
    <row r="198" spans="1:22" x14ac:dyDescent="0.2">
      <c r="A198" s="20" t="d">
        <v>2022-08-15</v>
      </c>
      <c r="B198" s="21">
        <v>3.5350000000000001</v>
      </c>
      <c r="D198" s="21">
        <v>3.5350000000000001</v>
      </c>
      <c r="E198" s="21">
        <f t="shared" si="5"/>
        <v>933.84864519299094</v>
      </c>
      <c r="G198" s="49" t="d">
        <v>2022-08-15</v>
      </c>
      <c r="H198" s="50">
        <v>875.73</v>
      </c>
      <c r="I198" s="52">
        <v>1048.3699999999999</v>
      </c>
      <c r="J198" s="51">
        <f t="shared" si="0"/>
        <v>1.1971383874025097</v>
      </c>
      <c r="K198" s="46">
        <v>93.67</v>
      </c>
      <c r="L198" s="51">
        <f t="shared" si="1"/>
        <v>589.1668525306626</v>
      </c>
      <c r="M198" s="51">
        <f t="shared" si="2"/>
        <v>9.3490978968719975</v>
      </c>
      <c r="N198" s="23">
        <f t="shared" si="3"/>
        <v>1.4863870841315254</v>
      </c>
      <c r="P198" s="24"/>
      <c r="Q198" s="24">
        <f t="shared" si="4"/>
        <v>26.497878359264497</v>
      </c>
      <c r="V198" s="23"/>
    </row>
    <row r="199" spans="1:22" x14ac:dyDescent="0.2">
      <c r="A199" s="20"/>
      <c r="G199" s="41"/>
      <c r="H199" s="41"/>
      <c r="I199" s="53"/>
      <c r="J199" s="54">
        <f>+AVERAGE(J191:J198)</f>
        <v>1.1789088360640769</v>
      </c>
      <c r="K199" s="41"/>
      <c r="L199" s="41"/>
      <c r="M199" s="54">
        <f>+AVERAGE(M191:M198)</f>
        <v>8.7033861167622888</v>
      </c>
      <c r="Q199" s="34">
        <f>+AVERAGE(Q191:Q198)</f>
        <v>28.706497116445714</v>
      </c>
    </row>
    <row r="200" spans="1:22" x14ac:dyDescent="0.2">
      <c r="G200" s="40" t="s">
        <v>59</v>
      </c>
      <c r="H200" s="39" t="s">
        <v>31</v>
      </c>
    </row>
  </sheetData>
  <phoneticPr fontId="9" type="noConversion"/>
  <hyperlinks>
    <hyperlink ref="A1" location="Contents!A1" display="Back to Contents"/>
    <hyperlink ref="J184" r:id="rId1"/>
    <hyperlink ref="J183" r:id="rId2"/>
    <hyperlink ref="J182" r:id="rId3"/>
  </hyperlinks>
  <pageMargins left="0.75" right="0.75" top="1" bottom="1" header="0.5" footer="0.5"/>
  <headerFooter alignWithMargins="0"/>
  <drawing r:id="rId4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23"/>
  <sheetViews>
    <sheetView zoomScale="110" zoomScaleNormal="110" workbookViewId="0">
      <selection activeCell="E7" sqref="E7:E10"/>
    </sheetView>
  </sheetViews>
  <sheetFormatPr baseColWidth="10" defaultRowHeight="12.75" x14ac:dyDescent="0.2"/>
  <cols>
    <col min="1" max="1" width="5" style="24" customWidth="1"/>
    <col min="2" max="2" width="4.85546875" style="24" customWidth="1"/>
    <col min="3" max="3" width="5.5703125" style="24" customWidth="1"/>
    <col min="4" max="4" width="5.140625" style="24" customWidth="1"/>
    <col min="5" max="5" width="5.7109375" style="24" customWidth="1"/>
    <col min="6" max="6" width="5.5703125" style="24" customWidth="1"/>
    <col min="7" max="7" width="5.140625" style="24" customWidth="1"/>
    <col min="8" max="8" width="5.28515625" style="24" customWidth="1"/>
    <col min="9" max="9" width="5.85546875" style="24" customWidth="1"/>
    <col min="10" max="10" width="5.5703125" style="24" customWidth="1"/>
    <col min="11" max="11" width="5.28515625" style="24" customWidth="1"/>
    <col min="12" max="12" width="5.5703125" style="24" customWidth="1"/>
    <col min="13" max="16384" width="11.42578125" style="24"/>
  </cols>
  <sheetData>
    <row r="1" spans="1:22" x14ac:dyDescent="0.2">
      <c r="A1" s="24" t="s">
        <v>423</v>
      </c>
      <c r="E1" s="24">
        <v>50</v>
      </c>
      <c r="F1" s="24" t="s">
        <v>424</v>
      </c>
    </row>
    <row r="2" spans="1:22" ht="15" x14ac:dyDescent="0.25">
      <c r="A2" s="62" t="s">
        <v>62</v>
      </c>
      <c r="B2" s="33"/>
      <c r="C2" s="33"/>
      <c r="D2" s="33"/>
      <c r="E2" s="37">
        <v>0.7</v>
      </c>
      <c r="O2" s="24">
        <f>Short_Energy_Prices_2024!G5</f>
        <v>2018</v>
      </c>
      <c r="P2" s="24">
        <f>Short_Energy_Prices_2024!H5</f>
        <v>2019</v>
      </c>
      <c r="Q2" s="24">
        <f>Short_Energy_Prices_2024!I5</f>
        <v>2020</v>
      </c>
      <c r="R2" s="24">
        <f>Short_Energy_Prices_2024!J5</f>
        <v>2021</v>
      </c>
      <c r="S2" s="24">
        <f>Short_Energy_Prices_2024!K5</f>
        <v>2022</v>
      </c>
      <c r="T2" s="24">
        <f>Short_Energy_Prices_2024!L5</f>
        <v>2023</v>
      </c>
      <c r="U2" s="24">
        <f>Short_Energy_Prices_2024!M5</f>
        <v>2024</v>
      </c>
      <c r="V2" s="24">
        <f>Short_Energy_Prices_2024!N5</f>
        <v>2025</v>
      </c>
    </row>
    <row r="3" spans="1:22" ht="13.5" thickBot="1" x14ac:dyDescent="0.25">
      <c r="O3" s="24">
        <f>Short_Energy_Prices_2024!G8</f>
        <v>65.069999999999993</v>
      </c>
      <c r="P3" s="24">
        <f>Short_Energy_Prices_2024!H8</f>
        <v>56.99</v>
      </c>
      <c r="Q3" s="24">
        <f>Short_Energy_Prices_2024!I8</f>
        <v>39.17</v>
      </c>
      <c r="R3" s="24">
        <f>Short_Energy_Prices_2024!J8</f>
        <v>68.209999999999994</v>
      </c>
      <c r="S3" s="24">
        <f>Short_Energy_Prices_2024!K8</f>
        <v>94.91</v>
      </c>
      <c r="T3" s="24">
        <f>Short_Energy_Prices_2024!L8</f>
        <v>77.58</v>
      </c>
      <c r="U3" s="24">
        <f>Short_Energy_Prices_2024!M8</f>
        <v>79.7</v>
      </c>
      <c r="V3" s="24">
        <f>Short_Energy_Prices_2024!N8</f>
        <v>80.88</v>
      </c>
    </row>
    <row r="4" spans="1:22" ht="159.75" customHeight="1" x14ac:dyDescent="0.2">
      <c r="A4" s="91" t="s">
        <v>58</v>
      </c>
      <c r="B4" s="92" t="s">
        <v>70</v>
      </c>
      <c r="C4" s="92" t="s">
        <v>71</v>
      </c>
      <c r="D4" s="93" t="s">
        <v>425</v>
      </c>
      <c r="E4" s="70" t="s">
        <v>72</v>
      </c>
      <c r="F4" s="71" t="s">
        <v>65</v>
      </c>
      <c r="G4" s="72" t="s">
        <v>67</v>
      </c>
      <c r="H4" s="73" t="s">
        <v>66</v>
      </c>
      <c r="I4" s="70" t="s">
        <v>73</v>
      </c>
      <c r="J4" s="71" t="s">
        <v>64</v>
      </c>
      <c r="K4" s="72" t="s">
        <v>68</v>
      </c>
      <c r="L4" s="73" t="s">
        <v>69</v>
      </c>
    </row>
    <row r="5" spans="1:22" ht="15" x14ac:dyDescent="0.25">
      <c r="A5" s="94">
        <v>2022</v>
      </c>
      <c r="B5" s="89">
        <v>95.875998999999993</v>
      </c>
      <c r="C5" s="89">
        <v>95.875998999999993</v>
      </c>
      <c r="D5" s="90">
        <v>95.875998999999993</v>
      </c>
      <c r="E5" s="80">
        <v>94.91</v>
      </c>
      <c r="F5" s="66">
        <f>+E5/$E$1</f>
        <v>1.8981999999999999</v>
      </c>
      <c r="G5" s="63">
        <f t="shared" ref="G5:G23" si="0">141.6*F5+8.4</f>
        <v>277.18511999999993</v>
      </c>
      <c r="H5" s="78">
        <f t="shared" ref="H5:H23" si="1">98.02*F5+5.98</f>
        <v>192.04156399999997</v>
      </c>
      <c r="I5" s="80">
        <f>+E5</f>
        <v>94.91</v>
      </c>
      <c r="J5" s="66">
        <f>+I5/$E$1</f>
        <v>1.8981999999999999</v>
      </c>
      <c r="K5" s="63">
        <f t="shared" ref="K5:K23" si="2">141.6*J5+8.4</f>
        <v>277.18511999999993</v>
      </c>
      <c r="L5" s="78">
        <f t="shared" ref="L5:L23" si="3">98.02*J5+5.98</f>
        <v>192.04156399999997</v>
      </c>
    </row>
    <row r="6" spans="1:22" ht="15" x14ac:dyDescent="0.25">
      <c r="A6" s="94">
        <v>2023</v>
      </c>
      <c r="B6" s="89">
        <v>44.694031000000003</v>
      </c>
      <c r="C6" s="89">
        <v>166.714493</v>
      </c>
      <c r="D6" s="90">
        <v>85.782882999999998</v>
      </c>
      <c r="E6" s="80">
        <v>77.58</v>
      </c>
      <c r="F6" s="66">
        <f t="shared" ref="F6:F23" si="4">+E6/$E$1</f>
        <v>1.5515999999999999</v>
      </c>
      <c r="G6" s="63">
        <f t="shared" si="0"/>
        <v>228.10655999999997</v>
      </c>
      <c r="H6" s="78">
        <f t="shared" si="1"/>
        <v>158.06783199999998</v>
      </c>
      <c r="I6" s="80">
        <f t="shared" ref="I6:I8" si="5">+E6</f>
        <v>77.58</v>
      </c>
      <c r="J6" s="66">
        <f t="shared" ref="J6:J23" si="6">+I6/$E$1</f>
        <v>1.5515999999999999</v>
      </c>
      <c r="K6" s="63">
        <f t="shared" si="2"/>
        <v>228.10655999999997</v>
      </c>
      <c r="L6" s="78">
        <f t="shared" si="3"/>
        <v>158.06783199999998</v>
      </c>
      <c r="O6"/>
    </row>
    <row r="7" spans="1:22" ht="15" x14ac:dyDescent="0.25">
      <c r="A7" s="94">
        <v>2024</v>
      </c>
      <c r="B7" s="89">
        <v>45.022072000000001</v>
      </c>
      <c r="C7" s="89">
        <v>165.23963900000001</v>
      </c>
      <c r="D7" s="90">
        <v>91.164046999999997</v>
      </c>
      <c r="E7" s="80">
        <v>79.7</v>
      </c>
      <c r="F7" s="66">
        <f t="shared" si="4"/>
        <v>1.5940000000000001</v>
      </c>
      <c r="G7" s="63">
        <f t="shared" si="0"/>
        <v>234.1104</v>
      </c>
      <c r="H7" s="78">
        <f t="shared" si="1"/>
        <v>162.22387999999998</v>
      </c>
      <c r="I7" s="80">
        <f t="shared" si="5"/>
        <v>79.7</v>
      </c>
      <c r="J7" s="66">
        <f t="shared" si="6"/>
        <v>1.5940000000000001</v>
      </c>
      <c r="K7" s="63">
        <f t="shared" si="2"/>
        <v>234.1104</v>
      </c>
      <c r="L7" s="78">
        <f t="shared" si="3"/>
        <v>162.22387999999998</v>
      </c>
    </row>
    <row r="8" spans="1:22" ht="15" x14ac:dyDescent="0.25">
      <c r="A8" s="94">
        <v>2025</v>
      </c>
      <c r="B8" s="89">
        <v>46.165466000000002</v>
      </c>
      <c r="C8" s="89">
        <v>167.87107800000001</v>
      </c>
      <c r="D8" s="90">
        <v>85.233161999999993</v>
      </c>
      <c r="E8" s="80">
        <v>80.88</v>
      </c>
      <c r="F8" s="66">
        <f t="shared" si="4"/>
        <v>1.6175999999999999</v>
      </c>
      <c r="G8" s="63">
        <f t="shared" si="0"/>
        <v>237.45215999999999</v>
      </c>
      <c r="H8" s="78">
        <f t="shared" si="1"/>
        <v>164.53715199999996</v>
      </c>
      <c r="I8" s="80">
        <f t="shared" si="5"/>
        <v>80.88</v>
      </c>
      <c r="J8" s="66">
        <f t="shared" si="6"/>
        <v>1.6175999999999999</v>
      </c>
      <c r="K8" s="63">
        <f t="shared" si="2"/>
        <v>237.45215999999999</v>
      </c>
      <c r="L8" s="78">
        <f t="shared" si="3"/>
        <v>164.53715199999996</v>
      </c>
    </row>
    <row r="9" spans="1:22" ht="15" x14ac:dyDescent="0.25">
      <c r="A9" s="94">
        <v>2026</v>
      </c>
      <c r="B9" s="89">
        <v>45.745246999999999</v>
      </c>
      <c r="C9" s="89">
        <v>166.26301599999999</v>
      </c>
      <c r="D9" s="90">
        <v>85.255095999999995</v>
      </c>
      <c r="E9" s="80">
        <f t="shared" ref="E9:E23" si="7">+D9+(E8-D8)*$E$2</f>
        <v>82.207882599999991</v>
      </c>
      <c r="F9" s="66">
        <f t="shared" si="4"/>
        <v>1.6441576519999999</v>
      </c>
      <c r="G9" s="63">
        <f t="shared" si="0"/>
        <v>241.21272352319997</v>
      </c>
      <c r="H9" s="78">
        <f t="shared" si="1"/>
        <v>167.14033304903998</v>
      </c>
      <c r="I9" s="80">
        <f t="shared" ref="I9:I23" si="8">+B9+(I8-B8)*$E$2</f>
        <v>70.045420799999988</v>
      </c>
      <c r="J9" s="66">
        <f t="shared" si="6"/>
        <v>1.4009084159999998</v>
      </c>
      <c r="K9" s="63">
        <f t="shared" si="2"/>
        <v>206.76863170559997</v>
      </c>
      <c r="L9" s="78">
        <f t="shared" si="3"/>
        <v>143.29704293631997</v>
      </c>
    </row>
    <row r="10" spans="1:22" ht="15" x14ac:dyDescent="0.25">
      <c r="A10" s="94">
        <v>2027</v>
      </c>
      <c r="B10" s="89">
        <v>46.518332999999998</v>
      </c>
      <c r="C10" s="89">
        <v>167.971329</v>
      </c>
      <c r="D10" s="90">
        <v>85.532898000000003</v>
      </c>
      <c r="E10" s="80">
        <f t="shared" si="7"/>
        <v>83.39984862</v>
      </c>
      <c r="F10" s="66">
        <f t="shared" si="4"/>
        <v>1.6679969724000001</v>
      </c>
      <c r="G10" s="63">
        <f t="shared" si="0"/>
        <v>244.58837129184002</v>
      </c>
      <c r="H10" s="78">
        <f t="shared" si="1"/>
        <v>169.477063234648</v>
      </c>
      <c r="I10" s="80">
        <f t="shared" si="8"/>
        <v>63.528454659999994</v>
      </c>
      <c r="J10" s="66">
        <f t="shared" si="6"/>
        <v>1.2705690931999998</v>
      </c>
      <c r="K10" s="63">
        <f t="shared" si="2"/>
        <v>188.31258359711995</v>
      </c>
      <c r="L10" s="78">
        <f t="shared" si="3"/>
        <v>130.52118251546398</v>
      </c>
    </row>
    <row r="11" spans="1:22" ht="15" x14ac:dyDescent="0.25">
      <c r="A11" s="94">
        <v>2028</v>
      </c>
      <c r="B11" s="89">
        <v>47.305278999999999</v>
      </c>
      <c r="C11" s="89">
        <v>166.40744000000001</v>
      </c>
      <c r="D11" s="90">
        <v>86.264731999999995</v>
      </c>
      <c r="E11" s="80">
        <f t="shared" si="7"/>
        <v>84.771597434</v>
      </c>
      <c r="F11" s="66">
        <f t="shared" si="4"/>
        <v>1.69543194868</v>
      </c>
      <c r="G11" s="63">
        <f t="shared" si="0"/>
        <v>248.47316393308799</v>
      </c>
      <c r="H11" s="78">
        <f t="shared" si="1"/>
        <v>172.1662396096136</v>
      </c>
      <c r="I11" s="80">
        <f t="shared" si="8"/>
        <v>59.212364161999993</v>
      </c>
      <c r="J11" s="66">
        <f t="shared" si="6"/>
        <v>1.1842472832399999</v>
      </c>
      <c r="K11" s="63">
        <f t="shared" si="2"/>
        <v>176.08941530678399</v>
      </c>
      <c r="L11" s="78">
        <f t="shared" si="3"/>
        <v>122.05991870318479</v>
      </c>
    </row>
    <row r="12" spans="1:22" ht="15" x14ac:dyDescent="0.25">
      <c r="A12" s="94">
        <v>2029</v>
      </c>
      <c r="B12" s="89">
        <v>47.445292999999999</v>
      </c>
      <c r="C12" s="89">
        <v>166.32914700000001</v>
      </c>
      <c r="D12" s="90">
        <v>86.738144000000005</v>
      </c>
      <c r="E12" s="80">
        <f t="shared" si="7"/>
        <v>85.692949803800005</v>
      </c>
      <c r="F12" s="66">
        <f t="shared" si="4"/>
        <v>1.713858996076</v>
      </c>
      <c r="G12" s="63">
        <f t="shared" si="0"/>
        <v>251.08243384436159</v>
      </c>
      <c r="H12" s="78">
        <f t="shared" si="1"/>
        <v>173.9724587953695</v>
      </c>
      <c r="I12" s="80">
        <f t="shared" si="8"/>
        <v>55.780252613399995</v>
      </c>
      <c r="J12" s="66">
        <f t="shared" si="6"/>
        <v>1.1156050522679999</v>
      </c>
      <c r="K12" s="63">
        <f t="shared" si="2"/>
        <v>166.36967540114878</v>
      </c>
      <c r="L12" s="78">
        <f t="shared" si="3"/>
        <v>115.33160722330935</v>
      </c>
    </row>
    <row r="13" spans="1:22" ht="15" x14ac:dyDescent="0.25">
      <c r="A13" s="94">
        <v>2030</v>
      </c>
      <c r="B13" s="89">
        <v>47.981406999999997</v>
      </c>
      <c r="C13" s="89">
        <v>167.32394400000001</v>
      </c>
      <c r="D13" s="90">
        <v>87.188271</v>
      </c>
      <c r="E13" s="80">
        <f t="shared" si="7"/>
        <v>86.456635062659998</v>
      </c>
      <c r="F13" s="66">
        <f t="shared" si="4"/>
        <v>1.7291327012532001</v>
      </c>
      <c r="G13" s="63">
        <f t="shared" si="0"/>
        <v>253.24519049745314</v>
      </c>
      <c r="H13" s="78">
        <f t="shared" si="1"/>
        <v>175.46958737683866</v>
      </c>
      <c r="I13" s="80">
        <f t="shared" si="8"/>
        <v>53.815878729379996</v>
      </c>
      <c r="J13" s="66">
        <f t="shared" si="6"/>
        <v>1.0763175745875999</v>
      </c>
      <c r="K13" s="63">
        <f t="shared" si="2"/>
        <v>160.80656856160414</v>
      </c>
      <c r="L13" s="78">
        <f t="shared" si="3"/>
        <v>111.48064866107654</v>
      </c>
    </row>
    <row r="14" spans="1:22" ht="15" x14ac:dyDescent="0.25">
      <c r="A14" s="94">
        <v>2031</v>
      </c>
      <c r="B14" s="89">
        <v>48.612011000000003</v>
      </c>
      <c r="C14" s="89">
        <v>169.40574599999999</v>
      </c>
      <c r="D14" s="90">
        <v>87.748749000000004</v>
      </c>
      <c r="E14" s="80">
        <f t="shared" si="7"/>
        <v>87.236603843862</v>
      </c>
      <c r="F14" s="66">
        <f t="shared" si="4"/>
        <v>1.7447320768772401</v>
      </c>
      <c r="G14" s="63">
        <f t="shared" si="0"/>
        <v>255.45406208581718</v>
      </c>
      <c r="H14" s="78">
        <f t="shared" si="1"/>
        <v>176.99863817550707</v>
      </c>
      <c r="I14" s="80">
        <f t="shared" si="8"/>
        <v>52.696141210566005</v>
      </c>
      <c r="J14" s="66">
        <f t="shared" si="6"/>
        <v>1.0539228242113201</v>
      </c>
      <c r="K14" s="63">
        <f t="shared" si="2"/>
        <v>157.63547190832293</v>
      </c>
      <c r="L14" s="78">
        <f t="shared" si="3"/>
        <v>109.28551522919359</v>
      </c>
    </row>
    <row r="15" spans="1:22" ht="15" x14ac:dyDescent="0.25">
      <c r="A15" s="94">
        <v>2032</v>
      </c>
      <c r="B15" s="89">
        <v>49.241779000000001</v>
      </c>
      <c r="C15" s="89">
        <v>168.35739100000001</v>
      </c>
      <c r="D15" s="90">
        <v>88.512123000000003</v>
      </c>
      <c r="E15" s="80">
        <f t="shared" si="7"/>
        <v>88.153621390703393</v>
      </c>
      <c r="F15" s="66">
        <f t="shared" si="4"/>
        <v>1.7630724278140679</v>
      </c>
      <c r="G15" s="63">
        <f t="shared" si="0"/>
        <v>258.051055778472</v>
      </c>
      <c r="H15" s="78">
        <f t="shared" si="1"/>
        <v>178.79635937433491</v>
      </c>
      <c r="I15" s="80">
        <f t="shared" si="8"/>
        <v>52.100670147396201</v>
      </c>
      <c r="J15" s="66">
        <f t="shared" si="6"/>
        <v>1.042013402947924</v>
      </c>
      <c r="K15" s="63">
        <f t="shared" si="2"/>
        <v>155.94909785742604</v>
      </c>
      <c r="L15" s="78">
        <f t="shared" si="3"/>
        <v>108.11815375695551</v>
      </c>
    </row>
    <row r="16" spans="1:22" ht="15" x14ac:dyDescent="0.25">
      <c r="A16" s="94">
        <v>2033</v>
      </c>
      <c r="B16" s="89">
        <v>48.129913000000002</v>
      </c>
      <c r="C16" s="89">
        <v>170.00805700000001</v>
      </c>
      <c r="D16" s="90">
        <v>88.937447000000006</v>
      </c>
      <c r="E16" s="80">
        <f t="shared" si="7"/>
        <v>88.686495873492376</v>
      </c>
      <c r="F16" s="66">
        <f t="shared" si="4"/>
        <v>1.7737299174698475</v>
      </c>
      <c r="G16" s="63">
        <f t="shared" si="0"/>
        <v>259.56015631373037</v>
      </c>
      <c r="H16" s="78">
        <f t="shared" si="1"/>
        <v>179.84100651039444</v>
      </c>
      <c r="I16" s="80">
        <f t="shared" si="8"/>
        <v>50.131136803177341</v>
      </c>
      <c r="J16" s="66">
        <f t="shared" si="6"/>
        <v>1.0026227360635469</v>
      </c>
      <c r="K16" s="63">
        <f t="shared" si="2"/>
        <v>150.37137942659825</v>
      </c>
      <c r="L16" s="78">
        <f t="shared" si="3"/>
        <v>104.25708058894887</v>
      </c>
    </row>
    <row r="17" spans="1:12" ht="15" x14ac:dyDescent="0.25">
      <c r="A17" s="94">
        <v>2034</v>
      </c>
      <c r="B17" s="89">
        <v>47.247337000000002</v>
      </c>
      <c r="C17" s="89">
        <v>172.79826399999999</v>
      </c>
      <c r="D17" s="90">
        <v>89.608727000000002</v>
      </c>
      <c r="E17" s="80">
        <f t="shared" si="7"/>
        <v>89.433061211444667</v>
      </c>
      <c r="F17" s="66">
        <f t="shared" si="4"/>
        <v>1.7886612242288933</v>
      </c>
      <c r="G17" s="63">
        <f t="shared" si="0"/>
        <v>261.67442935081129</v>
      </c>
      <c r="H17" s="78">
        <f t="shared" si="1"/>
        <v>181.3045731989161</v>
      </c>
      <c r="I17" s="80">
        <f t="shared" si="8"/>
        <v>48.648193662224138</v>
      </c>
      <c r="J17" s="66">
        <f t="shared" si="6"/>
        <v>0.97296387324448275</v>
      </c>
      <c r="K17" s="63">
        <f t="shared" si="2"/>
        <v>146.17168445141877</v>
      </c>
      <c r="L17" s="78">
        <f t="shared" si="3"/>
        <v>101.34991885542419</v>
      </c>
    </row>
    <row r="18" spans="1:12" ht="15" x14ac:dyDescent="0.25">
      <c r="A18" s="94">
        <v>2035</v>
      </c>
      <c r="B18" s="89">
        <v>48.183852999999999</v>
      </c>
      <c r="C18" s="89">
        <v>173.151184</v>
      </c>
      <c r="D18" s="90">
        <v>90.032150000000001</v>
      </c>
      <c r="E18" s="80">
        <f t="shared" si="7"/>
        <v>89.909183948011261</v>
      </c>
      <c r="F18" s="66">
        <f t="shared" si="4"/>
        <v>1.7981836789602252</v>
      </c>
      <c r="G18" s="63">
        <f t="shared" si="0"/>
        <v>263.0228089407679</v>
      </c>
      <c r="H18" s="78">
        <f t="shared" si="1"/>
        <v>182.23796421168126</v>
      </c>
      <c r="I18" s="80">
        <f t="shared" si="8"/>
        <v>49.164452663556894</v>
      </c>
      <c r="J18" s="66">
        <f t="shared" si="6"/>
        <v>0.98328905327113791</v>
      </c>
      <c r="K18" s="63">
        <f t="shared" si="2"/>
        <v>147.63372994319312</v>
      </c>
      <c r="L18" s="78">
        <f t="shared" si="3"/>
        <v>102.36199300163693</v>
      </c>
    </row>
    <row r="19" spans="1:12" ht="15" x14ac:dyDescent="0.25">
      <c r="A19" s="94">
        <v>2036</v>
      </c>
      <c r="B19" s="89">
        <v>48.978316999999997</v>
      </c>
      <c r="C19" s="89">
        <v>172.49359100000001</v>
      </c>
      <c r="D19" s="90">
        <v>90.825806</v>
      </c>
      <c r="E19" s="80">
        <f t="shared" si="7"/>
        <v>90.739729763607883</v>
      </c>
      <c r="F19" s="66">
        <f t="shared" si="4"/>
        <v>1.8147945952721576</v>
      </c>
      <c r="G19" s="63">
        <f t="shared" si="0"/>
        <v>265.37491469053748</v>
      </c>
      <c r="H19" s="78">
        <f t="shared" si="1"/>
        <v>183.86616622857687</v>
      </c>
      <c r="I19" s="80">
        <f t="shared" si="8"/>
        <v>49.664736764489824</v>
      </c>
      <c r="J19" s="66">
        <f t="shared" si="6"/>
        <v>0.9932947352897965</v>
      </c>
      <c r="K19" s="63">
        <f t="shared" si="2"/>
        <v>149.05053451703517</v>
      </c>
      <c r="L19" s="78">
        <f t="shared" si="3"/>
        <v>103.34274995310585</v>
      </c>
    </row>
    <row r="20" spans="1:12" ht="15" x14ac:dyDescent="0.25">
      <c r="A20" s="94">
        <v>2037</v>
      </c>
      <c r="B20" s="89">
        <v>48.965651999999999</v>
      </c>
      <c r="C20" s="89">
        <v>175.04312100000001</v>
      </c>
      <c r="D20" s="90">
        <v>91.434028999999995</v>
      </c>
      <c r="E20" s="80">
        <f t="shared" si="7"/>
        <v>91.373775634525515</v>
      </c>
      <c r="F20" s="66">
        <f t="shared" si="4"/>
        <v>1.8274755126905102</v>
      </c>
      <c r="G20" s="63">
        <f t="shared" si="0"/>
        <v>267.17053259697622</v>
      </c>
      <c r="H20" s="78">
        <f t="shared" si="1"/>
        <v>185.10914975392379</v>
      </c>
      <c r="I20" s="80">
        <f t="shared" si="8"/>
        <v>49.446145835142879</v>
      </c>
      <c r="J20" s="66">
        <f t="shared" si="6"/>
        <v>0.98892291670285759</v>
      </c>
      <c r="K20" s="63">
        <f t="shared" si="2"/>
        <v>148.43148500512464</v>
      </c>
      <c r="L20" s="78">
        <f t="shared" si="3"/>
        <v>102.9142242952141</v>
      </c>
    </row>
    <row r="21" spans="1:12" ht="15" x14ac:dyDescent="0.25">
      <c r="A21" s="94">
        <v>2038</v>
      </c>
      <c r="B21" s="89">
        <v>48.364806999999999</v>
      </c>
      <c r="C21" s="89">
        <v>173.23474100000001</v>
      </c>
      <c r="D21" s="90">
        <v>91.807198</v>
      </c>
      <c r="E21" s="80">
        <f t="shared" si="7"/>
        <v>91.765020644167862</v>
      </c>
      <c r="F21" s="66">
        <f t="shared" si="4"/>
        <v>1.8353004128833572</v>
      </c>
      <c r="G21" s="63">
        <f t="shared" si="0"/>
        <v>268.27853846428337</v>
      </c>
      <c r="H21" s="78">
        <f t="shared" si="1"/>
        <v>185.87614647082665</v>
      </c>
      <c r="I21" s="80">
        <f t="shared" si="8"/>
        <v>48.701152684600018</v>
      </c>
      <c r="J21" s="66">
        <f t="shared" si="6"/>
        <v>0.97402305369200037</v>
      </c>
      <c r="K21" s="63">
        <f t="shared" si="2"/>
        <v>146.32166440278726</v>
      </c>
      <c r="L21" s="78">
        <f t="shared" si="3"/>
        <v>101.45373972288988</v>
      </c>
    </row>
    <row r="22" spans="1:12" ht="15" x14ac:dyDescent="0.25">
      <c r="A22" s="94">
        <v>2039</v>
      </c>
      <c r="B22" s="89">
        <v>48.603676</v>
      </c>
      <c r="C22" s="89">
        <v>174.07583600000001</v>
      </c>
      <c r="D22" s="90">
        <v>92.341896000000006</v>
      </c>
      <c r="E22" s="80">
        <f t="shared" si="7"/>
        <v>92.312371850917515</v>
      </c>
      <c r="F22" s="66">
        <f t="shared" si="4"/>
        <v>1.8462474370183504</v>
      </c>
      <c r="G22" s="63">
        <f t="shared" si="0"/>
        <v>269.82863708179838</v>
      </c>
      <c r="H22" s="78">
        <f t="shared" si="1"/>
        <v>186.94917377653869</v>
      </c>
      <c r="I22" s="80">
        <f t="shared" si="8"/>
        <v>48.839117979220013</v>
      </c>
      <c r="J22" s="66">
        <f t="shared" si="6"/>
        <v>0.97678235958440029</v>
      </c>
      <c r="K22" s="63">
        <f t="shared" si="2"/>
        <v>146.71238211715109</v>
      </c>
      <c r="L22" s="78">
        <f t="shared" si="3"/>
        <v>101.72420688646292</v>
      </c>
    </row>
    <row r="23" spans="1:12" ht="15.75" thickBot="1" x14ac:dyDescent="0.3">
      <c r="A23" s="95">
        <v>2040</v>
      </c>
      <c r="B23" s="96">
        <v>47.854874000000002</v>
      </c>
      <c r="C23" s="96">
        <v>174.94065900000001</v>
      </c>
      <c r="D23" s="97">
        <v>92.759917999999999</v>
      </c>
      <c r="E23" s="81">
        <f t="shared" si="7"/>
        <v>92.73925109564226</v>
      </c>
      <c r="F23" s="82">
        <f t="shared" si="4"/>
        <v>1.8547850219128452</v>
      </c>
      <c r="G23" s="83">
        <f t="shared" si="0"/>
        <v>271.03755910285884</v>
      </c>
      <c r="H23" s="84">
        <f t="shared" si="1"/>
        <v>187.78602784789706</v>
      </c>
      <c r="I23" s="81">
        <f t="shared" si="8"/>
        <v>48.019683385454009</v>
      </c>
      <c r="J23" s="82">
        <f t="shared" si="6"/>
        <v>0.96039366770908019</v>
      </c>
      <c r="K23" s="83">
        <f t="shared" si="2"/>
        <v>144.39174334760577</v>
      </c>
      <c r="L23" s="84">
        <f t="shared" si="3"/>
        <v>100.11778730884404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23"/>
  <sheetViews>
    <sheetView zoomScale="110" zoomScaleNormal="110" workbookViewId="0">
      <selection activeCell="E7" sqref="E7:E10"/>
    </sheetView>
  </sheetViews>
  <sheetFormatPr baseColWidth="10" defaultRowHeight="12.75" x14ac:dyDescent="0.2"/>
  <cols>
    <col min="1" max="1" width="5" style="24" customWidth="1"/>
    <col min="2" max="2" width="4.85546875" style="24" customWidth="1"/>
    <col min="3" max="3" width="5.5703125" style="24" customWidth="1"/>
    <col min="4" max="4" width="5.140625" style="24" customWidth="1"/>
    <col min="5" max="5" width="5.7109375" style="24" customWidth="1"/>
    <col min="6" max="6" width="5.5703125" style="24" customWidth="1"/>
    <col min="7" max="7" width="5.140625" style="24" customWidth="1"/>
    <col min="8" max="8" width="5.28515625" style="24" customWidth="1"/>
    <col min="9" max="9" width="5.85546875" style="24" customWidth="1"/>
    <col min="10" max="10" width="5.5703125" style="24" customWidth="1"/>
    <col min="11" max="11" width="5.28515625" style="24" customWidth="1"/>
    <col min="12" max="12" width="5.5703125" style="24" customWidth="1"/>
    <col min="13" max="16384" width="11.42578125" style="24"/>
  </cols>
  <sheetData>
    <row r="1" spans="1:12" x14ac:dyDescent="0.2">
      <c r="A1" s="24" t="s">
        <v>423</v>
      </c>
      <c r="E1" s="24">
        <v>50</v>
      </c>
      <c r="F1" s="24" t="s">
        <v>424</v>
      </c>
    </row>
    <row r="2" spans="1:12" ht="15" x14ac:dyDescent="0.25">
      <c r="A2" s="62" t="s">
        <v>62</v>
      </c>
      <c r="B2" s="33"/>
      <c r="C2" s="33"/>
      <c r="D2" s="33"/>
      <c r="E2" s="37">
        <v>0.7</v>
      </c>
    </row>
    <row r="3" spans="1:12" ht="13.5" thickBot="1" x14ac:dyDescent="0.25"/>
    <row r="4" spans="1:12" ht="159.75" customHeight="1" x14ac:dyDescent="0.2">
      <c r="A4" s="91" t="s">
        <v>58</v>
      </c>
      <c r="B4" s="92" t="s">
        <v>70</v>
      </c>
      <c r="C4" s="92" t="s">
        <v>71</v>
      </c>
      <c r="D4" s="93" t="s">
        <v>425</v>
      </c>
      <c r="E4" s="70" t="s">
        <v>72</v>
      </c>
      <c r="F4" s="71" t="s">
        <v>65</v>
      </c>
      <c r="G4" s="72" t="s">
        <v>67</v>
      </c>
      <c r="H4" s="73" t="s">
        <v>66</v>
      </c>
      <c r="I4" s="70" t="s">
        <v>73</v>
      </c>
      <c r="J4" s="71" t="s">
        <v>64</v>
      </c>
      <c r="K4" s="72" t="s">
        <v>68</v>
      </c>
      <c r="L4" s="73" t="s">
        <v>69</v>
      </c>
    </row>
    <row r="5" spans="1:12" ht="15" x14ac:dyDescent="0.25">
      <c r="A5" s="94">
        <v>2022</v>
      </c>
      <c r="B5" s="89">
        <v>95.875998999999993</v>
      </c>
      <c r="C5" s="89">
        <v>95.875998999999993</v>
      </c>
      <c r="D5" s="90">
        <v>95.875998999999993</v>
      </c>
      <c r="E5" s="80">
        <v>94.91</v>
      </c>
      <c r="F5" s="66">
        <f>+E5/$E$1</f>
        <v>1.8981999999999999</v>
      </c>
      <c r="G5" s="63">
        <f t="shared" ref="G5:G23" si="0">141.6*F5+8.4</f>
        <v>277.18511999999993</v>
      </c>
      <c r="H5" s="78">
        <f t="shared" ref="H5:H23" si="1">98.02*F5+5.98</f>
        <v>192.04156399999997</v>
      </c>
      <c r="I5" s="80">
        <f>+E5</f>
        <v>94.91</v>
      </c>
      <c r="J5" s="66">
        <f>+I5/$E$1</f>
        <v>1.8981999999999999</v>
      </c>
      <c r="K5" s="63">
        <f t="shared" ref="K5:K23" si="2">141.6*J5+8.4</f>
        <v>277.18511999999993</v>
      </c>
      <c r="L5" s="78">
        <f t="shared" ref="L5:L23" si="3">98.02*J5+5.98</f>
        <v>192.04156399999997</v>
      </c>
    </row>
    <row r="6" spans="1:12" ht="15" x14ac:dyDescent="0.25">
      <c r="A6" s="94">
        <v>2023</v>
      </c>
      <c r="B6" s="89">
        <v>44.694031000000003</v>
      </c>
      <c r="C6" s="89">
        <v>166.714493</v>
      </c>
      <c r="D6" s="90">
        <v>85.782882999999998</v>
      </c>
      <c r="E6" s="80">
        <v>79.650000000000006</v>
      </c>
      <c r="F6" s="66">
        <f t="shared" ref="F6:F23" si="4">+E6/$E$1</f>
        <v>1.5930000000000002</v>
      </c>
      <c r="G6" s="63">
        <f t="shared" si="0"/>
        <v>233.96880000000002</v>
      </c>
      <c r="H6" s="78">
        <f t="shared" si="1"/>
        <v>162.12585999999999</v>
      </c>
      <c r="I6" s="80">
        <f t="shared" ref="I6:I7" si="5">+E6</f>
        <v>79.650000000000006</v>
      </c>
      <c r="J6" s="66">
        <f t="shared" ref="J6:J23" si="6">+I6/$E$1</f>
        <v>1.5930000000000002</v>
      </c>
      <c r="K6" s="63">
        <f t="shared" si="2"/>
        <v>233.96880000000002</v>
      </c>
      <c r="L6" s="78">
        <f t="shared" si="3"/>
        <v>162.12585999999999</v>
      </c>
    </row>
    <row r="7" spans="1:12" ht="15" x14ac:dyDescent="0.25">
      <c r="A7" s="94">
        <v>2024</v>
      </c>
      <c r="B7" s="89">
        <v>45.022072000000001</v>
      </c>
      <c r="C7" s="89">
        <v>165.23963900000001</v>
      </c>
      <c r="D7" s="90">
        <v>91.164046999999997</v>
      </c>
      <c r="E7" s="80">
        <v>83.22</v>
      </c>
      <c r="F7" s="66">
        <f t="shared" si="4"/>
        <v>1.6643999999999999</v>
      </c>
      <c r="G7" s="63">
        <f t="shared" si="0"/>
        <v>244.07903999999999</v>
      </c>
      <c r="H7" s="78">
        <f t="shared" si="1"/>
        <v>169.12448799999999</v>
      </c>
      <c r="I7" s="80">
        <f t="shared" si="5"/>
        <v>83.22</v>
      </c>
      <c r="J7" s="66">
        <f t="shared" si="6"/>
        <v>1.6643999999999999</v>
      </c>
      <c r="K7" s="63">
        <f t="shared" si="2"/>
        <v>244.07903999999999</v>
      </c>
      <c r="L7" s="78">
        <f t="shared" si="3"/>
        <v>169.12448799999999</v>
      </c>
    </row>
    <row r="8" spans="1:12" ht="15" x14ac:dyDescent="0.25">
      <c r="A8" s="94">
        <v>2025</v>
      </c>
      <c r="B8" s="89">
        <v>46.165466000000002</v>
      </c>
      <c r="C8" s="89">
        <v>167.87107800000001</v>
      </c>
      <c r="D8" s="90">
        <v>85.233161999999993</v>
      </c>
      <c r="E8" s="80">
        <f t="shared" ref="E8:E23" si="7">+D8+(E7-D7)*$E$2</f>
        <v>79.672329099999999</v>
      </c>
      <c r="F8" s="66">
        <f t="shared" si="4"/>
        <v>1.5934465819999999</v>
      </c>
      <c r="G8" s="63">
        <f t="shared" si="0"/>
        <v>234.03203601119998</v>
      </c>
      <c r="H8" s="78">
        <f t="shared" si="1"/>
        <v>162.16963396763998</v>
      </c>
      <c r="I8" s="80">
        <f t="shared" ref="I8:I23" si="8">+B8+(I7-B7)*$E$2</f>
        <v>72.904015599999994</v>
      </c>
      <c r="J8" s="66">
        <f t="shared" si="6"/>
        <v>1.4580803119999999</v>
      </c>
      <c r="K8" s="63">
        <f t="shared" si="2"/>
        <v>214.86417217919998</v>
      </c>
      <c r="L8" s="78">
        <f t="shared" si="3"/>
        <v>148.90103218223996</v>
      </c>
    </row>
    <row r="9" spans="1:12" ht="15" x14ac:dyDescent="0.25">
      <c r="A9" s="94">
        <v>2026</v>
      </c>
      <c r="B9" s="89">
        <v>45.745246999999999</v>
      </c>
      <c r="C9" s="89">
        <v>166.26301599999999</v>
      </c>
      <c r="D9" s="90">
        <v>85.255095999999995</v>
      </c>
      <c r="E9" s="80">
        <f t="shared" si="7"/>
        <v>81.362512969999997</v>
      </c>
      <c r="F9" s="66">
        <f t="shared" si="4"/>
        <v>1.6272502594</v>
      </c>
      <c r="G9" s="63">
        <f t="shared" si="0"/>
        <v>238.81863673103999</v>
      </c>
      <c r="H9" s="78">
        <f t="shared" si="1"/>
        <v>165.483070426388</v>
      </c>
      <c r="I9" s="80">
        <f t="shared" si="8"/>
        <v>64.462231719999991</v>
      </c>
      <c r="J9" s="66">
        <f t="shared" si="6"/>
        <v>1.2892446343999999</v>
      </c>
      <c r="K9" s="63">
        <f t="shared" si="2"/>
        <v>190.95704023104</v>
      </c>
      <c r="L9" s="78">
        <f t="shared" si="3"/>
        <v>132.35175906388798</v>
      </c>
    </row>
    <row r="10" spans="1:12" ht="15" x14ac:dyDescent="0.25">
      <c r="A10" s="94">
        <v>2027</v>
      </c>
      <c r="B10" s="89">
        <v>46.518332999999998</v>
      </c>
      <c r="C10" s="89">
        <v>167.971329</v>
      </c>
      <c r="D10" s="90">
        <v>85.532898000000003</v>
      </c>
      <c r="E10" s="80">
        <f t="shared" si="7"/>
        <v>82.808089879000008</v>
      </c>
      <c r="F10" s="66">
        <f t="shared" si="4"/>
        <v>1.6561617975800003</v>
      </c>
      <c r="G10" s="63">
        <f t="shared" si="0"/>
        <v>242.91251053732805</v>
      </c>
      <c r="H10" s="78">
        <f t="shared" si="1"/>
        <v>168.3169793987916</v>
      </c>
      <c r="I10" s="80">
        <f t="shared" si="8"/>
        <v>59.620222303999995</v>
      </c>
      <c r="J10" s="66">
        <f t="shared" si="6"/>
        <v>1.1924044460799998</v>
      </c>
      <c r="K10" s="63">
        <f t="shared" si="2"/>
        <v>177.24446956492798</v>
      </c>
      <c r="L10" s="78">
        <f t="shared" si="3"/>
        <v>122.85948380476158</v>
      </c>
    </row>
    <row r="11" spans="1:12" ht="15" x14ac:dyDescent="0.25">
      <c r="A11" s="94">
        <v>2028</v>
      </c>
      <c r="B11" s="89">
        <v>47.305278999999999</v>
      </c>
      <c r="C11" s="89">
        <v>166.40744000000001</v>
      </c>
      <c r="D11" s="90">
        <v>86.264731999999995</v>
      </c>
      <c r="E11" s="80">
        <f t="shared" si="7"/>
        <v>84.357366315299998</v>
      </c>
      <c r="F11" s="66">
        <f t="shared" si="4"/>
        <v>1.687147326306</v>
      </c>
      <c r="G11" s="63">
        <f t="shared" si="0"/>
        <v>247.30006140492958</v>
      </c>
      <c r="H11" s="78">
        <f t="shared" si="1"/>
        <v>171.35418092451411</v>
      </c>
      <c r="I11" s="80">
        <f t="shared" si="8"/>
        <v>56.476601512799995</v>
      </c>
      <c r="J11" s="66">
        <f t="shared" si="6"/>
        <v>1.1295320302559999</v>
      </c>
      <c r="K11" s="63">
        <f t="shared" si="2"/>
        <v>168.3417354842496</v>
      </c>
      <c r="L11" s="78">
        <f t="shared" si="3"/>
        <v>116.69672960569311</v>
      </c>
    </row>
    <row r="12" spans="1:12" ht="15" x14ac:dyDescent="0.25">
      <c r="A12" s="94">
        <v>2029</v>
      </c>
      <c r="B12" s="89">
        <v>47.445292999999999</v>
      </c>
      <c r="C12" s="89">
        <v>166.32914700000001</v>
      </c>
      <c r="D12" s="90">
        <v>86.738144000000005</v>
      </c>
      <c r="E12" s="80">
        <f t="shared" si="7"/>
        <v>85.402988020710012</v>
      </c>
      <c r="F12" s="66">
        <f t="shared" si="4"/>
        <v>1.7080597604142003</v>
      </c>
      <c r="G12" s="63">
        <f t="shared" si="0"/>
        <v>250.26126207465074</v>
      </c>
      <c r="H12" s="78">
        <f t="shared" si="1"/>
        <v>173.40401771579988</v>
      </c>
      <c r="I12" s="80">
        <f t="shared" si="8"/>
        <v>53.865218758959998</v>
      </c>
      <c r="J12" s="66">
        <f t="shared" si="6"/>
        <v>1.0773043751792</v>
      </c>
      <c r="K12" s="63">
        <f t="shared" si="2"/>
        <v>160.94629952537471</v>
      </c>
      <c r="L12" s="78">
        <f t="shared" si="3"/>
        <v>111.57737485506519</v>
      </c>
    </row>
    <row r="13" spans="1:12" ht="15" x14ac:dyDescent="0.25">
      <c r="A13" s="94">
        <v>2030</v>
      </c>
      <c r="B13" s="89">
        <v>47.981406999999997</v>
      </c>
      <c r="C13" s="89">
        <v>167.32394400000001</v>
      </c>
      <c r="D13" s="90">
        <v>87.188271</v>
      </c>
      <c r="E13" s="80">
        <f t="shared" si="7"/>
        <v>86.253661814497008</v>
      </c>
      <c r="F13" s="66">
        <f t="shared" si="4"/>
        <v>1.7250732362899401</v>
      </c>
      <c r="G13" s="63">
        <f t="shared" si="0"/>
        <v>252.67037025865551</v>
      </c>
      <c r="H13" s="78">
        <f t="shared" si="1"/>
        <v>175.07167862113991</v>
      </c>
      <c r="I13" s="80">
        <f t="shared" si="8"/>
        <v>52.475355031271995</v>
      </c>
      <c r="J13" s="66">
        <f t="shared" si="6"/>
        <v>1.0495071006254399</v>
      </c>
      <c r="K13" s="63">
        <f t="shared" si="2"/>
        <v>157.01020544856229</v>
      </c>
      <c r="L13" s="78">
        <f t="shared" si="3"/>
        <v>108.85268600330562</v>
      </c>
    </row>
    <row r="14" spans="1:12" ht="15" x14ac:dyDescent="0.25">
      <c r="A14" s="94">
        <v>2031</v>
      </c>
      <c r="B14" s="89">
        <v>48.612011000000003</v>
      </c>
      <c r="C14" s="89">
        <v>169.40574599999999</v>
      </c>
      <c r="D14" s="90">
        <v>87.748749000000004</v>
      </c>
      <c r="E14" s="80">
        <f t="shared" si="7"/>
        <v>87.094522570147916</v>
      </c>
      <c r="F14" s="66">
        <f t="shared" si="4"/>
        <v>1.7418904514029583</v>
      </c>
      <c r="G14" s="63">
        <f t="shared" si="0"/>
        <v>255.0516879186589</v>
      </c>
      <c r="H14" s="78">
        <f t="shared" si="1"/>
        <v>176.72010204651795</v>
      </c>
      <c r="I14" s="80">
        <f t="shared" si="8"/>
        <v>51.757774621890398</v>
      </c>
      <c r="J14" s="66">
        <f t="shared" si="6"/>
        <v>1.0351554924378079</v>
      </c>
      <c r="K14" s="63">
        <f t="shared" si="2"/>
        <v>154.9780177291936</v>
      </c>
      <c r="L14" s="78">
        <f t="shared" si="3"/>
        <v>107.44594136875394</v>
      </c>
    </row>
    <row r="15" spans="1:12" ht="15" x14ac:dyDescent="0.25">
      <c r="A15" s="94">
        <v>2032</v>
      </c>
      <c r="B15" s="89">
        <v>49.241779000000001</v>
      </c>
      <c r="C15" s="89">
        <v>168.35739100000001</v>
      </c>
      <c r="D15" s="90">
        <v>88.512123000000003</v>
      </c>
      <c r="E15" s="80">
        <f t="shared" si="7"/>
        <v>88.054164499103535</v>
      </c>
      <c r="F15" s="66">
        <f t="shared" si="4"/>
        <v>1.7610832899820708</v>
      </c>
      <c r="G15" s="63">
        <f t="shared" si="0"/>
        <v>257.7693938614612</v>
      </c>
      <c r="H15" s="78">
        <f t="shared" si="1"/>
        <v>178.60138408404256</v>
      </c>
      <c r="I15" s="80">
        <f t="shared" si="8"/>
        <v>51.443813535323279</v>
      </c>
      <c r="J15" s="66">
        <f t="shared" si="6"/>
        <v>1.0288762707064656</v>
      </c>
      <c r="K15" s="63">
        <f t="shared" si="2"/>
        <v>154.08887993203552</v>
      </c>
      <c r="L15" s="78">
        <f t="shared" si="3"/>
        <v>106.83045205464775</v>
      </c>
    </row>
    <row r="16" spans="1:12" ht="15" x14ac:dyDescent="0.25">
      <c r="A16" s="94">
        <v>2033</v>
      </c>
      <c r="B16" s="89">
        <v>48.129913000000002</v>
      </c>
      <c r="C16" s="89">
        <v>170.00805700000001</v>
      </c>
      <c r="D16" s="90">
        <v>88.937447000000006</v>
      </c>
      <c r="E16" s="80">
        <f t="shared" si="7"/>
        <v>88.616876049372479</v>
      </c>
      <c r="F16" s="66">
        <f t="shared" si="4"/>
        <v>1.7723375209874497</v>
      </c>
      <c r="G16" s="63">
        <f t="shared" si="0"/>
        <v>259.36299297182285</v>
      </c>
      <c r="H16" s="78">
        <f t="shared" si="1"/>
        <v>179.70452380718979</v>
      </c>
      <c r="I16" s="80">
        <f t="shared" si="8"/>
        <v>49.671337174726297</v>
      </c>
      <c r="J16" s="66">
        <f t="shared" si="6"/>
        <v>0.99342674349452598</v>
      </c>
      <c r="K16" s="63">
        <f t="shared" si="2"/>
        <v>149.06922687882488</v>
      </c>
      <c r="L16" s="78">
        <f t="shared" si="3"/>
        <v>103.35568939733344</v>
      </c>
    </row>
    <row r="17" spans="1:12" ht="15" x14ac:dyDescent="0.25">
      <c r="A17" s="94">
        <v>2034</v>
      </c>
      <c r="B17" s="89">
        <v>47.247337000000002</v>
      </c>
      <c r="C17" s="89">
        <v>172.79826399999999</v>
      </c>
      <c r="D17" s="90">
        <v>89.608727000000002</v>
      </c>
      <c r="E17" s="80">
        <f t="shared" si="7"/>
        <v>89.384327334560737</v>
      </c>
      <c r="F17" s="66">
        <f t="shared" si="4"/>
        <v>1.7876865466912149</v>
      </c>
      <c r="G17" s="63">
        <f t="shared" si="0"/>
        <v>261.53641501147598</v>
      </c>
      <c r="H17" s="78">
        <f t="shared" si="1"/>
        <v>181.20903530667286</v>
      </c>
      <c r="I17" s="80">
        <f t="shared" si="8"/>
        <v>48.326333922308407</v>
      </c>
      <c r="J17" s="66">
        <f t="shared" si="6"/>
        <v>0.96652667844616813</v>
      </c>
      <c r="K17" s="63">
        <f t="shared" si="2"/>
        <v>145.26017766797742</v>
      </c>
      <c r="L17" s="78">
        <f t="shared" si="3"/>
        <v>100.71894502129339</v>
      </c>
    </row>
    <row r="18" spans="1:12" ht="15" x14ac:dyDescent="0.25">
      <c r="A18" s="94">
        <v>2035</v>
      </c>
      <c r="B18" s="89">
        <v>48.183852999999999</v>
      </c>
      <c r="C18" s="89">
        <v>173.151184</v>
      </c>
      <c r="D18" s="90">
        <v>90.032150000000001</v>
      </c>
      <c r="E18" s="80">
        <f t="shared" si="7"/>
        <v>89.875070234192521</v>
      </c>
      <c r="F18" s="66">
        <f t="shared" si="4"/>
        <v>1.7975014046838504</v>
      </c>
      <c r="G18" s="63">
        <f t="shared" si="0"/>
        <v>262.92619890323323</v>
      </c>
      <c r="H18" s="78">
        <f t="shared" si="1"/>
        <v>182.171087687111</v>
      </c>
      <c r="I18" s="80">
        <f t="shared" si="8"/>
        <v>48.939150845615885</v>
      </c>
      <c r="J18" s="66">
        <f t="shared" si="6"/>
        <v>0.97878301691231773</v>
      </c>
      <c r="K18" s="63">
        <f t="shared" si="2"/>
        <v>146.99567519478418</v>
      </c>
      <c r="L18" s="78">
        <f t="shared" si="3"/>
        <v>101.92031131774539</v>
      </c>
    </row>
    <row r="19" spans="1:12" ht="15" x14ac:dyDescent="0.25">
      <c r="A19" s="94">
        <v>2036</v>
      </c>
      <c r="B19" s="89">
        <v>48.978316999999997</v>
      </c>
      <c r="C19" s="89">
        <v>172.49359100000001</v>
      </c>
      <c r="D19" s="90">
        <v>90.825806</v>
      </c>
      <c r="E19" s="80">
        <f t="shared" si="7"/>
        <v>90.715850163934761</v>
      </c>
      <c r="F19" s="66">
        <f t="shared" si="4"/>
        <v>1.8143170032786953</v>
      </c>
      <c r="G19" s="63">
        <f t="shared" si="0"/>
        <v>265.30728766426324</v>
      </c>
      <c r="H19" s="78">
        <f t="shared" si="1"/>
        <v>183.81935266137771</v>
      </c>
      <c r="I19" s="80">
        <f t="shared" si="8"/>
        <v>49.507025491931117</v>
      </c>
      <c r="J19" s="66">
        <f t="shared" si="6"/>
        <v>0.99014050983862234</v>
      </c>
      <c r="K19" s="63">
        <f t="shared" si="2"/>
        <v>148.60389619314893</v>
      </c>
      <c r="L19" s="78">
        <f t="shared" si="3"/>
        <v>103.03357277438177</v>
      </c>
    </row>
    <row r="20" spans="1:12" ht="15" x14ac:dyDescent="0.25">
      <c r="A20" s="94">
        <v>2037</v>
      </c>
      <c r="B20" s="89">
        <v>48.965651999999999</v>
      </c>
      <c r="C20" s="89">
        <v>175.04312100000001</v>
      </c>
      <c r="D20" s="90">
        <v>91.434028999999995</v>
      </c>
      <c r="E20" s="80">
        <f t="shared" si="7"/>
        <v>91.357059914754331</v>
      </c>
      <c r="F20" s="66">
        <f t="shared" si="4"/>
        <v>1.8271411982950867</v>
      </c>
      <c r="G20" s="63">
        <f t="shared" si="0"/>
        <v>267.12319367858424</v>
      </c>
      <c r="H20" s="78">
        <f t="shared" si="1"/>
        <v>185.07638025688439</v>
      </c>
      <c r="I20" s="80">
        <f t="shared" si="8"/>
        <v>49.33574794435178</v>
      </c>
      <c r="J20" s="66">
        <f t="shared" si="6"/>
        <v>0.98671495888703564</v>
      </c>
      <c r="K20" s="63">
        <f t="shared" si="2"/>
        <v>148.11883817840425</v>
      </c>
      <c r="L20" s="78">
        <f t="shared" si="3"/>
        <v>102.69780027010724</v>
      </c>
    </row>
    <row r="21" spans="1:12" ht="15" x14ac:dyDescent="0.25">
      <c r="A21" s="94">
        <v>2038</v>
      </c>
      <c r="B21" s="89">
        <v>48.364806999999999</v>
      </c>
      <c r="C21" s="89">
        <v>173.23474100000001</v>
      </c>
      <c r="D21" s="90">
        <v>91.807198</v>
      </c>
      <c r="E21" s="80">
        <f t="shared" si="7"/>
        <v>91.75331964032803</v>
      </c>
      <c r="F21" s="66">
        <f t="shared" si="4"/>
        <v>1.8350663928065607</v>
      </c>
      <c r="G21" s="63">
        <f t="shared" si="0"/>
        <v>268.24540122140894</v>
      </c>
      <c r="H21" s="78">
        <f t="shared" si="1"/>
        <v>185.85320782289907</v>
      </c>
      <c r="I21" s="80">
        <f t="shared" si="8"/>
        <v>48.623874161046245</v>
      </c>
      <c r="J21" s="66">
        <f t="shared" si="6"/>
        <v>0.97247748322092487</v>
      </c>
      <c r="K21" s="63">
        <f t="shared" si="2"/>
        <v>146.10281162408296</v>
      </c>
      <c r="L21" s="78">
        <f t="shared" si="3"/>
        <v>101.30224290531505</v>
      </c>
    </row>
    <row r="22" spans="1:12" ht="15" x14ac:dyDescent="0.25">
      <c r="A22" s="94">
        <v>2039</v>
      </c>
      <c r="B22" s="89">
        <v>48.603676</v>
      </c>
      <c r="C22" s="89">
        <v>174.07583600000001</v>
      </c>
      <c r="D22" s="90">
        <v>92.341896000000006</v>
      </c>
      <c r="E22" s="80">
        <f t="shared" si="7"/>
        <v>92.304181148229631</v>
      </c>
      <c r="F22" s="66">
        <f t="shared" si="4"/>
        <v>1.8460836229645927</v>
      </c>
      <c r="G22" s="63">
        <f t="shared" si="0"/>
        <v>269.80544101178629</v>
      </c>
      <c r="H22" s="78">
        <f t="shared" si="1"/>
        <v>186.93311672298935</v>
      </c>
      <c r="I22" s="80">
        <f t="shared" si="8"/>
        <v>48.785023012732374</v>
      </c>
      <c r="J22" s="66">
        <f t="shared" si="6"/>
        <v>0.97570046025464752</v>
      </c>
      <c r="K22" s="63">
        <f t="shared" si="2"/>
        <v>146.55918517205808</v>
      </c>
      <c r="L22" s="78">
        <f t="shared" si="3"/>
        <v>101.61815911416055</v>
      </c>
    </row>
    <row r="23" spans="1:12" ht="15.75" thickBot="1" x14ac:dyDescent="0.3">
      <c r="A23" s="95">
        <v>2040</v>
      </c>
      <c r="B23" s="96">
        <v>47.854874000000002</v>
      </c>
      <c r="C23" s="96">
        <v>174.94065900000001</v>
      </c>
      <c r="D23" s="97">
        <v>92.759917999999999</v>
      </c>
      <c r="E23" s="81">
        <f t="shared" si="7"/>
        <v>92.733517603760731</v>
      </c>
      <c r="F23" s="82">
        <f t="shared" si="4"/>
        <v>1.8546703520752146</v>
      </c>
      <c r="G23" s="83">
        <f t="shared" si="0"/>
        <v>271.02132185385034</v>
      </c>
      <c r="H23" s="84">
        <f t="shared" si="1"/>
        <v>187.77478791041253</v>
      </c>
      <c r="I23" s="81">
        <f t="shared" si="8"/>
        <v>47.981816908912663</v>
      </c>
      <c r="J23" s="82">
        <f t="shared" si="6"/>
        <v>0.95963633817825322</v>
      </c>
      <c r="K23" s="83">
        <f t="shared" si="2"/>
        <v>144.28450548604064</v>
      </c>
      <c r="L23" s="84">
        <f t="shared" si="3"/>
        <v>100.04355386823238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E3" sqref="E3"/>
    </sheetView>
  </sheetViews>
  <sheetFormatPr baseColWidth="10" defaultRowHeight="12.75" x14ac:dyDescent="0.2"/>
  <sheetData>
    <row r="2" spans="2:5" x14ac:dyDescent="0.2">
      <c r="C2" s="6" t="s">
        <v>540</v>
      </c>
      <c r="D2" s="6" t="s">
        <v>541</v>
      </c>
    </row>
    <row r="3" spans="2:5" x14ac:dyDescent="0.2">
      <c r="B3">
        <v>2024</v>
      </c>
      <c r="C3" s="100">
        <f>'EIA2023'!E7</f>
        <v>83.22</v>
      </c>
      <c r="D3" s="100">
        <f>'EIA2024'!E7</f>
        <v>79.7</v>
      </c>
      <c r="E3">
        <f>1-C3/D3</f>
        <v>-4.4165621079046424E-2</v>
      </c>
    </row>
    <row r="4" spans="2:5" x14ac:dyDescent="0.2">
      <c r="B4">
        <v>2025</v>
      </c>
      <c r="C4" s="100">
        <f>'EIA2023'!E8</f>
        <v>79.672329099999999</v>
      </c>
      <c r="D4" s="100">
        <f>'EIA2024'!E8</f>
        <v>80.88</v>
      </c>
      <c r="E4" s="24">
        <f t="shared" ref="E4:E6" si="0">1-C4/D4</f>
        <v>1.4931638229475741E-2</v>
      </c>
    </row>
    <row r="5" spans="2:5" x14ac:dyDescent="0.2">
      <c r="B5">
        <v>2026</v>
      </c>
      <c r="C5" s="100">
        <f>'EIA2023'!E9</f>
        <v>81.362512969999997</v>
      </c>
      <c r="D5" s="100">
        <f>'EIA2024'!E9</f>
        <v>82.207882599999991</v>
      </c>
      <c r="E5" s="24">
        <f t="shared" si="0"/>
        <v>1.0283315945665672E-2</v>
      </c>
    </row>
    <row r="6" spans="2:5" x14ac:dyDescent="0.2">
      <c r="B6">
        <v>2027</v>
      </c>
      <c r="C6" s="100">
        <f>'EIA2023'!E10</f>
        <v>82.808089879000008</v>
      </c>
      <c r="D6" s="100">
        <f>'EIA2024'!E10</f>
        <v>83.39984862</v>
      </c>
      <c r="E6" s="24">
        <f t="shared" si="0"/>
        <v>7.0954414281524381E-3</v>
      </c>
    </row>
  </sheetData>
  <pageMargins left="0.7" right="0.7" top="0.75" bottom="0.75" header="0.3" footer="0.3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I183"/>
  <sheetViews>
    <sheetView topLeftCell="A153" workbookViewId="0">
      <selection activeCell="A162" sqref="A162"/>
    </sheetView>
  </sheetViews>
  <sheetFormatPr baseColWidth="10" defaultRowHeight="15" x14ac:dyDescent="0.25"/>
  <cols>
    <col min="1" max="1" width="34.85546875" style="85" customWidth="1"/>
    <col min="2" max="2" width="17.85546875" style="85" customWidth="1"/>
    <col min="3" max="16384" width="11.42578125" style="85"/>
  </cols>
  <sheetData>
    <row r="1" spans="1:35" x14ac:dyDescent="0.25">
      <c r="A1" s="85" t="s">
        <v>74</v>
      </c>
    </row>
    <row r="2" spans="1:35" x14ac:dyDescent="0.25">
      <c r="A2" s="85" t="s">
        <v>75</v>
      </c>
    </row>
    <row r="3" spans="1:35" x14ac:dyDescent="0.25">
      <c r="A3" s="85" t="s">
        <v>76</v>
      </c>
    </row>
    <row r="4" spans="1:35" x14ac:dyDescent="0.25">
      <c r="A4" s="85" t="s">
        <v>77</v>
      </c>
    </row>
    <row r="5" spans="1:35" x14ac:dyDescent="0.25">
      <c r="B5" s="85" t="s">
        <v>78</v>
      </c>
      <c r="C5" s="85" t="s">
        <v>79</v>
      </c>
      <c r="D5" s="85" t="s">
        <v>80</v>
      </c>
      <c r="E5" s="85">
        <v>2021</v>
      </c>
      <c r="F5" s="85">
        <v>2022</v>
      </c>
      <c r="G5" s="85">
        <v>2023</v>
      </c>
      <c r="H5" s="85">
        <v>2024</v>
      </c>
      <c r="I5" s="85">
        <v>2025</v>
      </c>
      <c r="J5" s="85">
        <v>2026</v>
      </c>
      <c r="K5" s="85">
        <v>2027</v>
      </c>
      <c r="L5" s="85">
        <v>2028</v>
      </c>
      <c r="M5" s="85">
        <v>2029</v>
      </c>
      <c r="N5" s="85">
        <v>2030</v>
      </c>
      <c r="O5" s="85">
        <v>2031</v>
      </c>
      <c r="P5" s="85">
        <v>2032</v>
      </c>
      <c r="Q5" s="85">
        <v>2033</v>
      </c>
      <c r="R5" s="85">
        <v>2034</v>
      </c>
      <c r="S5" s="85">
        <v>2035</v>
      </c>
      <c r="T5" s="85">
        <v>2036</v>
      </c>
      <c r="U5" s="85">
        <v>2037</v>
      </c>
      <c r="V5" s="85">
        <v>2038</v>
      </c>
      <c r="W5" s="85">
        <v>2039</v>
      </c>
      <c r="X5" s="85">
        <v>2040</v>
      </c>
      <c r="Y5" s="85">
        <v>2041</v>
      </c>
      <c r="Z5" s="85">
        <v>2042</v>
      </c>
      <c r="AA5" s="85">
        <v>2043</v>
      </c>
      <c r="AB5" s="85">
        <v>2044</v>
      </c>
      <c r="AC5" s="85">
        <v>2045</v>
      </c>
      <c r="AD5" s="85">
        <v>2046</v>
      </c>
      <c r="AE5" s="85">
        <v>2047</v>
      </c>
      <c r="AF5" s="85">
        <v>2048</v>
      </c>
      <c r="AG5" s="85">
        <v>2049</v>
      </c>
      <c r="AH5" s="85">
        <v>2050</v>
      </c>
      <c r="AI5" s="85" t="s">
        <v>81</v>
      </c>
    </row>
    <row r="6" spans="1:35" x14ac:dyDescent="0.25">
      <c r="A6" s="85" t="s">
        <v>82</v>
      </c>
    </row>
    <row r="7" spans="1:35" x14ac:dyDescent="0.25">
      <c r="A7" s="85" t="s">
        <v>83</v>
      </c>
      <c r="B7" s="85" t="s">
        <v>84</v>
      </c>
      <c r="D7" s="85" t="s">
        <v>85</v>
      </c>
    </row>
    <row r="8" spans="1:35" x14ac:dyDescent="0.25">
      <c r="A8" s="85" t="s">
        <v>86</v>
      </c>
      <c r="B8" s="85" t="s">
        <v>87</v>
      </c>
      <c r="C8" s="85" t="s">
        <v>88</v>
      </c>
      <c r="D8" s="85" t="s">
        <v>85</v>
      </c>
      <c r="F8" s="85">
        <v>24.586991999999999</v>
      </c>
      <c r="G8" s="85">
        <v>25.571161</v>
      </c>
      <c r="H8" s="85">
        <v>26.285039999999999</v>
      </c>
      <c r="I8" s="85">
        <v>26.689157000000002</v>
      </c>
      <c r="J8" s="85">
        <v>27.061613000000001</v>
      </c>
      <c r="K8" s="85">
        <v>27.276854</v>
      </c>
      <c r="L8" s="85">
        <v>27.645002000000002</v>
      </c>
      <c r="M8" s="85">
        <v>27.607613000000001</v>
      </c>
      <c r="N8" s="85">
        <v>27.657637000000001</v>
      </c>
      <c r="O8" s="85">
        <v>27.504726000000002</v>
      </c>
      <c r="P8" s="85">
        <v>27.566185000000001</v>
      </c>
      <c r="Q8" s="85">
        <v>27.626515999999999</v>
      </c>
      <c r="R8" s="85">
        <v>27.525274</v>
      </c>
      <c r="S8" s="85">
        <v>27.454478999999999</v>
      </c>
      <c r="T8" s="85">
        <v>27.324805999999999</v>
      </c>
      <c r="U8" s="85">
        <v>27.286284999999999</v>
      </c>
      <c r="V8" s="85">
        <v>27.180133999999999</v>
      </c>
      <c r="W8" s="85">
        <v>27.06955</v>
      </c>
      <c r="X8" s="85">
        <v>26.857201</v>
      </c>
      <c r="Y8" s="85">
        <v>26.565493</v>
      </c>
      <c r="Z8" s="85">
        <v>26.618496</v>
      </c>
      <c r="AA8" s="85">
        <v>26.762219999999999</v>
      </c>
      <c r="AB8" s="85">
        <v>27.042204000000002</v>
      </c>
      <c r="AC8" s="85">
        <v>27.108968999999998</v>
      </c>
      <c r="AD8" s="85">
        <v>27.167717</v>
      </c>
      <c r="AE8" s="85">
        <v>26.948446000000001</v>
      </c>
      <c r="AF8" s="85">
        <v>27.031092000000001</v>
      </c>
      <c r="AG8" s="85">
        <v>27.320032000000001</v>
      </c>
      <c r="AH8" s="85">
        <v>27.390823000000001</v>
      </c>
      <c r="AI8" s="86">
        <v>4.0000000000000001E-3</v>
      </c>
    </row>
    <row r="9" spans="1:35" x14ac:dyDescent="0.25">
      <c r="A9" s="85" t="s">
        <v>89</v>
      </c>
      <c r="B9" s="85" t="s">
        <v>90</v>
      </c>
      <c r="C9" s="85" t="s">
        <v>91</v>
      </c>
      <c r="D9" s="85" t="s">
        <v>85</v>
      </c>
      <c r="F9" s="85">
        <v>24.591612000000001</v>
      </c>
      <c r="G9" s="85">
        <v>27.713545</v>
      </c>
      <c r="H9" s="85">
        <v>31.070896000000001</v>
      </c>
      <c r="I9" s="85">
        <v>33.250618000000003</v>
      </c>
      <c r="J9" s="85">
        <v>37.002701000000002</v>
      </c>
      <c r="K9" s="85">
        <v>39.076045999999998</v>
      </c>
      <c r="L9" s="85">
        <v>41.132953999999998</v>
      </c>
      <c r="M9" s="85">
        <v>42.583443000000003</v>
      </c>
      <c r="N9" s="85">
        <v>43.612045000000002</v>
      </c>
      <c r="O9" s="85">
        <v>43.782631000000002</v>
      </c>
      <c r="P9" s="85">
        <v>43.509979000000001</v>
      </c>
      <c r="Q9" s="85">
        <v>43.311881999999997</v>
      </c>
      <c r="R9" s="85">
        <v>43.156986000000003</v>
      </c>
      <c r="S9" s="85">
        <v>42.749778999999997</v>
      </c>
      <c r="T9" s="85">
        <v>42.161205000000002</v>
      </c>
      <c r="U9" s="85">
        <v>41.586491000000002</v>
      </c>
      <c r="V9" s="85">
        <v>41.305183</v>
      </c>
      <c r="W9" s="85">
        <v>40.837555000000002</v>
      </c>
      <c r="X9" s="85">
        <v>40.731194000000002</v>
      </c>
      <c r="Y9" s="85">
        <v>39.900813999999997</v>
      </c>
      <c r="Z9" s="85">
        <v>39.152732999999998</v>
      </c>
      <c r="AA9" s="85">
        <v>38.094695999999999</v>
      </c>
      <c r="AB9" s="85">
        <v>36.617995999999998</v>
      </c>
      <c r="AC9" s="85">
        <v>36.063152000000002</v>
      </c>
      <c r="AD9" s="85">
        <v>34.903244000000001</v>
      </c>
      <c r="AE9" s="85">
        <v>33.777073000000001</v>
      </c>
      <c r="AF9" s="85">
        <v>31.868689</v>
      </c>
      <c r="AG9" s="85">
        <v>30.955307000000001</v>
      </c>
      <c r="AH9" s="85">
        <v>30.400721000000001</v>
      </c>
      <c r="AI9" s="86">
        <v>8.0000000000000002E-3</v>
      </c>
    </row>
    <row r="10" spans="1:35" x14ac:dyDescent="0.25">
      <c r="A10" s="85" t="s">
        <v>92</v>
      </c>
      <c r="B10" s="85" t="s">
        <v>93</v>
      </c>
      <c r="C10" s="85" t="s">
        <v>94</v>
      </c>
      <c r="D10" s="85" t="s">
        <v>85</v>
      </c>
      <c r="F10" s="85">
        <v>24.597103000000001</v>
      </c>
      <c r="G10" s="85">
        <v>21.621297999999999</v>
      </c>
      <c r="H10" s="85">
        <v>22.079595999999999</v>
      </c>
      <c r="I10" s="85">
        <v>21.732775</v>
      </c>
      <c r="J10" s="85">
        <v>21.612064</v>
      </c>
      <c r="K10" s="85">
        <v>21.496058000000001</v>
      </c>
      <c r="L10" s="85">
        <v>21.357593999999999</v>
      </c>
      <c r="M10" s="85">
        <v>21.142589999999998</v>
      </c>
      <c r="N10" s="85">
        <v>20.895941000000001</v>
      </c>
      <c r="O10" s="85">
        <v>20.481213</v>
      </c>
      <c r="P10" s="85">
        <v>20.192409999999999</v>
      </c>
      <c r="Q10" s="85">
        <v>20.037951</v>
      </c>
      <c r="R10" s="85">
        <v>19.887882000000001</v>
      </c>
      <c r="S10" s="85">
        <v>19.689153999999998</v>
      </c>
      <c r="T10" s="85">
        <v>19.235201</v>
      </c>
      <c r="U10" s="85">
        <v>18.767047999999999</v>
      </c>
      <c r="V10" s="85">
        <v>18.365984000000001</v>
      </c>
      <c r="W10" s="85">
        <v>18.291485000000002</v>
      </c>
      <c r="X10" s="85">
        <v>18.325151000000002</v>
      </c>
      <c r="Y10" s="85">
        <v>18.126405999999999</v>
      </c>
      <c r="Z10" s="85">
        <v>18.128246000000001</v>
      </c>
      <c r="AA10" s="85">
        <v>17.963932</v>
      </c>
      <c r="AB10" s="85">
        <v>17.595606</v>
      </c>
      <c r="AC10" s="85">
        <v>17.15962</v>
      </c>
      <c r="AD10" s="85">
        <v>16.999544</v>
      </c>
      <c r="AE10" s="85">
        <v>16.848172999999999</v>
      </c>
      <c r="AF10" s="85">
        <v>16.773838000000001</v>
      </c>
      <c r="AG10" s="85">
        <v>16.552357000000001</v>
      </c>
      <c r="AH10" s="85">
        <v>16.391397000000001</v>
      </c>
      <c r="AI10" s="86">
        <v>-1.4E-2</v>
      </c>
    </row>
    <row r="11" spans="1:35" x14ac:dyDescent="0.25">
      <c r="A11" s="85" t="s">
        <v>95</v>
      </c>
      <c r="B11" s="85" t="s">
        <v>96</v>
      </c>
      <c r="D11" s="85" t="s">
        <v>85</v>
      </c>
    </row>
    <row r="12" spans="1:35" x14ac:dyDescent="0.25">
      <c r="A12" s="85" t="s">
        <v>86</v>
      </c>
      <c r="B12" s="85" t="s">
        <v>97</v>
      </c>
      <c r="C12" s="85" t="s">
        <v>98</v>
      </c>
      <c r="D12" s="85" t="s">
        <v>85</v>
      </c>
      <c r="F12" s="85">
        <v>7.7684930000000003</v>
      </c>
      <c r="G12" s="85">
        <v>8.1696559999999998</v>
      </c>
      <c r="H12" s="85">
        <v>8.3321199999999997</v>
      </c>
      <c r="I12" s="85">
        <v>8.3111510000000006</v>
      </c>
      <c r="J12" s="85">
        <v>8.4723849999999992</v>
      </c>
      <c r="K12" s="85">
        <v>8.3399160000000006</v>
      </c>
      <c r="L12" s="85">
        <v>8.2286289999999997</v>
      </c>
      <c r="M12" s="85">
        <v>8.1261060000000001</v>
      </c>
      <c r="N12" s="85">
        <v>8.0590299999999999</v>
      </c>
      <c r="O12" s="85">
        <v>8.0406610000000001</v>
      </c>
      <c r="P12" s="85">
        <v>8.1131670000000007</v>
      </c>
      <c r="Q12" s="85">
        <v>8.1678940000000004</v>
      </c>
      <c r="R12" s="85">
        <v>8.2807069999999996</v>
      </c>
      <c r="S12" s="85">
        <v>8.3397360000000003</v>
      </c>
      <c r="T12" s="85">
        <v>8.4637619999999991</v>
      </c>
      <c r="U12" s="85">
        <v>8.5171729999999997</v>
      </c>
      <c r="V12" s="85">
        <v>8.5180530000000001</v>
      </c>
      <c r="W12" s="85">
        <v>8.6456610000000005</v>
      </c>
      <c r="X12" s="85">
        <v>8.6326029999999996</v>
      </c>
      <c r="Y12" s="85">
        <v>8.6911459999999998</v>
      </c>
      <c r="Z12" s="85">
        <v>8.8430959999999992</v>
      </c>
      <c r="AA12" s="85">
        <v>8.9670079999999999</v>
      </c>
      <c r="AB12" s="85">
        <v>9.0321160000000003</v>
      </c>
      <c r="AC12" s="85">
        <v>9.0799719999999997</v>
      </c>
      <c r="AD12" s="85">
        <v>9.1438089999999992</v>
      </c>
      <c r="AE12" s="85">
        <v>9.1952099999999994</v>
      </c>
      <c r="AF12" s="85">
        <v>9.2360419999999994</v>
      </c>
      <c r="AG12" s="85">
        <v>9.2827359999999999</v>
      </c>
      <c r="AH12" s="85">
        <v>9.3104460000000007</v>
      </c>
      <c r="AI12" s="86">
        <v>6.0000000000000001E-3</v>
      </c>
    </row>
    <row r="13" spans="1:35" x14ac:dyDescent="0.25">
      <c r="A13" s="85" t="s">
        <v>89</v>
      </c>
      <c r="B13" s="85" t="s">
        <v>99</v>
      </c>
      <c r="C13" s="85" t="s">
        <v>100</v>
      </c>
      <c r="D13" s="85" t="s">
        <v>85</v>
      </c>
      <c r="F13" s="85">
        <v>7.7684930000000003</v>
      </c>
      <c r="G13" s="85">
        <v>8.6849819999999998</v>
      </c>
      <c r="H13" s="85">
        <v>9.6708169999999996</v>
      </c>
      <c r="I13" s="85">
        <v>10.141861</v>
      </c>
      <c r="J13" s="85">
        <v>11.352601</v>
      </c>
      <c r="K13" s="85">
        <v>11.468914</v>
      </c>
      <c r="L13" s="85">
        <v>11.676816000000001</v>
      </c>
      <c r="M13" s="85">
        <v>11.892179</v>
      </c>
      <c r="N13" s="85">
        <v>12.034846</v>
      </c>
      <c r="O13" s="85">
        <v>12.078849</v>
      </c>
      <c r="P13" s="85">
        <v>12.103605999999999</v>
      </c>
      <c r="Q13" s="85">
        <v>12.086449999999999</v>
      </c>
      <c r="R13" s="85">
        <v>12.136231</v>
      </c>
      <c r="S13" s="85">
        <v>12.081944</v>
      </c>
      <c r="T13" s="85">
        <v>12.08695</v>
      </c>
      <c r="U13" s="85">
        <v>12.119942999999999</v>
      </c>
      <c r="V13" s="85">
        <v>11.964077</v>
      </c>
      <c r="W13" s="85">
        <v>12.045664</v>
      </c>
      <c r="X13" s="85">
        <v>12.126816</v>
      </c>
      <c r="Y13" s="85">
        <v>12.193129000000001</v>
      </c>
      <c r="Z13" s="85">
        <v>12.276166999999999</v>
      </c>
      <c r="AA13" s="85">
        <v>12.269686999999999</v>
      </c>
      <c r="AB13" s="85">
        <v>12.032470999999999</v>
      </c>
      <c r="AC13" s="85">
        <v>12.078500999999999</v>
      </c>
      <c r="AD13" s="85">
        <v>11.868774999999999</v>
      </c>
      <c r="AE13" s="85">
        <v>11.843678000000001</v>
      </c>
      <c r="AF13" s="85">
        <v>11.739283</v>
      </c>
      <c r="AG13" s="85">
        <v>11.766863000000001</v>
      </c>
      <c r="AH13" s="85">
        <v>11.736354</v>
      </c>
      <c r="AI13" s="86">
        <v>1.4999999999999999E-2</v>
      </c>
    </row>
    <row r="14" spans="1:35" x14ac:dyDescent="0.25">
      <c r="A14" s="85" t="s">
        <v>92</v>
      </c>
      <c r="B14" s="85" t="s">
        <v>101</v>
      </c>
      <c r="C14" s="85" t="s">
        <v>102</v>
      </c>
      <c r="D14" s="85" t="s">
        <v>85</v>
      </c>
      <c r="F14" s="85">
        <v>7.7684930000000003</v>
      </c>
      <c r="G14" s="85">
        <v>7.4959730000000002</v>
      </c>
      <c r="H14" s="85">
        <v>7.269444</v>
      </c>
      <c r="I14" s="85">
        <v>7.0328290000000004</v>
      </c>
      <c r="J14" s="85">
        <v>6.9739500000000003</v>
      </c>
      <c r="K14" s="85">
        <v>6.8355199999999998</v>
      </c>
      <c r="L14" s="85">
        <v>6.678642</v>
      </c>
      <c r="M14" s="85">
        <v>6.5155219999999998</v>
      </c>
      <c r="N14" s="85">
        <v>6.3743429999999996</v>
      </c>
      <c r="O14" s="85">
        <v>6.259938</v>
      </c>
      <c r="P14" s="85">
        <v>6.1753850000000003</v>
      </c>
      <c r="Q14" s="85">
        <v>6.1260750000000002</v>
      </c>
      <c r="R14" s="85">
        <v>6.1310520000000004</v>
      </c>
      <c r="S14" s="85">
        <v>6.1051469999999997</v>
      </c>
      <c r="T14" s="85">
        <v>6.0815020000000004</v>
      </c>
      <c r="U14" s="85">
        <v>6.067259</v>
      </c>
      <c r="V14" s="85">
        <v>6.0587260000000001</v>
      </c>
      <c r="W14" s="85">
        <v>6.142163</v>
      </c>
      <c r="X14" s="85">
        <v>6.1948319999999999</v>
      </c>
      <c r="Y14" s="85">
        <v>6.1865370000000004</v>
      </c>
      <c r="Z14" s="85">
        <v>6.2035130000000001</v>
      </c>
      <c r="AA14" s="85">
        <v>6.2288589999999999</v>
      </c>
      <c r="AB14" s="85">
        <v>6.2374109999999998</v>
      </c>
      <c r="AC14" s="85">
        <v>6.2225440000000001</v>
      </c>
      <c r="AD14" s="85">
        <v>6.2473869999999998</v>
      </c>
      <c r="AE14" s="85">
        <v>6.2601649999999998</v>
      </c>
      <c r="AF14" s="85">
        <v>6.2655279999999998</v>
      </c>
      <c r="AG14" s="85">
        <v>6.2622359999999997</v>
      </c>
      <c r="AH14" s="85">
        <v>6.2791800000000002</v>
      </c>
      <c r="AI14" s="86">
        <v>-8.0000000000000002E-3</v>
      </c>
    </row>
    <row r="15" spans="1:35" x14ac:dyDescent="0.25">
      <c r="A15" s="85" t="s">
        <v>103</v>
      </c>
      <c r="B15" s="85" t="s">
        <v>104</v>
      </c>
      <c r="D15" s="85" t="s">
        <v>85</v>
      </c>
    </row>
    <row r="16" spans="1:35" x14ac:dyDescent="0.25">
      <c r="A16" s="85" t="s">
        <v>86</v>
      </c>
      <c r="B16" s="85" t="s">
        <v>105</v>
      </c>
      <c r="C16" s="85" t="s">
        <v>106</v>
      </c>
      <c r="D16" s="85" t="s">
        <v>85</v>
      </c>
      <c r="F16" s="85">
        <v>37.814273999999997</v>
      </c>
      <c r="G16" s="85">
        <v>37.835822999999998</v>
      </c>
      <c r="H16" s="85">
        <v>36.882995999999999</v>
      </c>
      <c r="I16" s="85">
        <v>37.047317999999997</v>
      </c>
      <c r="J16" s="85">
        <v>37.522250999999997</v>
      </c>
      <c r="K16" s="85">
        <v>37.473185999999998</v>
      </c>
      <c r="L16" s="85">
        <v>37.786017999999999</v>
      </c>
      <c r="M16" s="85">
        <v>38.036835000000004</v>
      </c>
      <c r="N16" s="85">
        <v>38.406055000000002</v>
      </c>
      <c r="O16" s="85">
        <v>38.853167999999997</v>
      </c>
      <c r="P16" s="85">
        <v>39.378104999999998</v>
      </c>
      <c r="Q16" s="85">
        <v>39.977421</v>
      </c>
      <c r="R16" s="85">
        <v>40.490608000000002</v>
      </c>
      <c r="S16" s="85">
        <v>40.958793999999997</v>
      </c>
      <c r="T16" s="85">
        <v>41.332081000000002</v>
      </c>
      <c r="U16" s="85">
        <v>41.707431999999997</v>
      </c>
      <c r="V16" s="85">
        <v>41.989215999999999</v>
      </c>
      <c r="W16" s="85">
        <v>42.240600999999998</v>
      </c>
      <c r="X16" s="85">
        <v>42.383110000000002</v>
      </c>
      <c r="Y16" s="85">
        <v>42.506450999999998</v>
      </c>
      <c r="Z16" s="85">
        <v>42.687958000000002</v>
      </c>
      <c r="AA16" s="85">
        <v>42.804451</v>
      </c>
      <c r="AB16" s="85">
        <v>42.884608999999998</v>
      </c>
      <c r="AC16" s="85">
        <v>43.041491999999998</v>
      </c>
      <c r="AD16" s="85">
        <v>42.870251000000003</v>
      </c>
      <c r="AE16" s="85">
        <v>43.082157000000002</v>
      </c>
      <c r="AF16" s="85">
        <v>43.152934999999999</v>
      </c>
      <c r="AG16" s="85">
        <v>43.235588</v>
      </c>
      <c r="AH16" s="85">
        <v>43.621796000000003</v>
      </c>
      <c r="AI16" s="86">
        <v>5.0000000000000001E-3</v>
      </c>
    </row>
    <row r="17" spans="1:35" x14ac:dyDescent="0.25">
      <c r="A17" s="85" t="s">
        <v>89</v>
      </c>
      <c r="B17" s="85" t="s">
        <v>107</v>
      </c>
      <c r="C17" s="85" t="s">
        <v>108</v>
      </c>
      <c r="D17" s="85" t="s">
        <v>85</v>
      </c>
      <c r="F17" s="85">
        <v>37.819794000000002</v>
      </c>
      <c r="G17" s="85">
        <v>38.341717000000003</v>
      </c>
      <c r="H17" s="85">
        <v>37.604258999999999</v>
      </c>
      <c r="I17" s="85">
        <v>38.523108999999998</v>
      </c>
      <c r="J17" s="85">
        <v>39.951644999999999</v>
      </c>
      <c r="K17" s="85">
        <v>40.642085999999999</v>
      </c>
      <c r="L17" s="85">
        <v>41.775032000000003</v>
      </c>
      <c r="M17" s="85">
        <v>42.485447000000001</v>
      </c>
      <c r="N17" s="85">
        <v>43.256968999999998</v>
      </c>
      <c r="O17" s="85">
        <v>43.999412999999997</v>
      </c>
      <c r="P17" s="85">
        <v>44.696917999999997</v>
      </c>
      <c r="Q17" s="85">
        <v>45.444035</v>
      </c>
      <c r="R17" s="85">
        <v>46.009475999999999</v>
      </c>
      <c r="S17" s="85">
        <v>46.723517999999999</v>
      </c>
      <c r="T17" s="85">
        <v>47.306117999999998</v>
      </c>
      <c r="U17" s="85">
        <v>48.000915999999997</v>
      </c>
      <c r="V17" s="85">
        <v>48.737372999999998</v>
      </c>
      <c r="W17" s="85">
        <v>49.396301000000001</v>
      </c>
      <c r="X17" s="85">
        <v>50.178226000000002</v>
      </c>
      <c r="Y17" s="85">
        <v>50.777377999999999</v>
      </c>
      <c r="Z17" s="85">
        <v>51.101860000000002</v>
      </c>
      <c r="AA17" s="85">
        <v>51.190066999999999</v>
      </c>
      <c r="AB17" s="85">
        <v>50.987724</v>
      </c>
      <c r="AC17" s="85">
        <v>51.024951999999999</v>
      </c>
      <c r="AD17" s="85">
        <v>50.780022000000002</v>
      </c>
      <c r="AE17" s="85">
        <v>50.985748000000001</v>
      </c>
      <c r="AF17" s="85">
        <v>50.994770000000003</v>
      </c>
      <c r="AG17" s="85">
        <v>51.183388000000001</v>
      </c>
      <c r="AH17" s="85">
        <v>51.491836999999997</v>
      </c>
      <c r="AI17" s="86">
        <v>1.0999999999999999E-2</v>
      </c>
    </row>
    <row r="18" spans="1:35" x14ac:dyDescent="0.25">
      <c r="A18" s="85" t="s">
        <v>92</v>
      </c>
      <c r="B18" s="85" t="s">
        <v>109</v>
      </c>
      <c r="C18" s="85" t="s">
        <v>110</v>
      </c>
      <c r="D18" s="85" t="s">
        <v>85</v>
      </c>
      <c r="F18" s="85">
        <v>37.809967</v>
      </c>
      <c r="G18" s="85">
        <v>35.308005999999999</v>
      </c>
      <c r="H18" s="85">
        <v>35.432921999999998</v>
      </c>
      <c r="I18" s="85">
        <v>35.786136999999997</v>
      </c>
      <c r="J18" s="85">
        <v>35.831820999999998</v>
      </c>
      <c r="K18" s="85">
        <v>35.310538999999999</v>
      </c>
      <c r="L18" s="85">
        <v>34.927329999999998</v>
      </c>
      <c r="M18" s="85">
        <v>34.755187999999997</v>
      </c>
      <c r="N18" s="85">
        <v>34.682144000000001</v>
      </c>
      <c r="O18" s="85">
        <v>34.589809000000002</v>
      </c>
      <c r="P18" s="85">
        <v>34.679878000000002</v>
      </c>
      <c r="Q18" s="85">
        <v>34.705952000000003</v>
      </c>
      <c r="R18" s="85">
        <v>34.867924000000002</v>
      </c>
      <c r="S18" s="85">
        <v>35.012928000000002</v>
      </c>
      <c r="T18" s="85">
        <v>35.054763999999999</v>
      </c>
      <c r="U18" s="85">
        <v>35.127150999999998</v>
      </c>
      <c r="V18" s="85">
        <v>35.248089</v>
      </c>
      <c r="W18" s="85">
        <v>35.322132000000003</v>
      </c>
      <c r="X18" s="85">
        <v>35.644482000000004</v>
      </c>
      <c r="Y18" s="85">
        <v>35.729416000000001</v>
      </c>
      <c r="Z18" s="85">
        <v>35.794764999999998</v>
      </c>
      <c r="AA18" s="85">
        <v>35.844676999999997</v>
      </c>
      <c r="AB18" s="85">
        <v>35.822834</v>
      </c>
      <c r="AC18" s="85">
        <v>35.831004999999998</v>
      </c>
      <c r="AD18" s="85">
        <v>35.763942999999998</v>
      </c>
      <c r="AE18" s="85">
        <v>35.973011</v>
      </c>
      <c r="AF18" s="85">
        <v>35.987831</v>
      </c>
      <c r="AG18" s="85">
        <v>36.020144999999999</v>
      </c>
      <c r="AH18" s="85">
        <v>36.356655000000003</v>
      </c>
      <c r="AI18" s="86">
        <v>-1E-3</v>
      </c>
    </row>
    <row r="19" spans="1:35" x14ac:dyDescent="0.25">
      <c r="A19" s="85" t="s">
        <v>111</v>
      </c>
      <c r="B19" s="85" t="s">
        <v>112</v>
      </c>
      <c r="D19" s="85" t="s">
        <v>85</v>
      </c>
    </row>
    <row r="20" spans="1:35" x14ac:dyDescent="0.25">
      <c r="A20" s="85" t="s">
        <v>86</v>
      </c>
      <c r="B20" s="85" t="s">
        <v>113</v>
      </c>
      <c r="C20" s="85" t="s">
        <v>114</v>
      </c>
      <c r="D20" s="85" t="s">
        <v>85</v>
      </c>
      <c r="F20" s="85">
        <v>11.789562999999999</v>
      </c>
      <c r="G20" s="85">
        <v>11.071955000000001</v>
      </c>
      <c r="H20" s="85">
        <v>12.067057</v>
      </c>
      <c r="I20" s="85">
        <v>11.332017</v>
      </c>
      <c r="J20" s="85">
        <v>10.370732</v>
      </c>
      <c r="K20" s="85">
        <v>9.3035239999999995</v>
      </c>
      <c r="L20" s="85">
        <v>8.3554209999999998</v>
      </c>
      <c r="M20" s="85">
        <v>7.4639850000000001</v>
      </c>
      <c r="N20" s="85">
        <v>7.0948640000000003</v>
      </c>
      <c r="O20" s="85">
        <v>7.0633650000000001</v>
      </c>
      <c r="P20" s="85">
        <v>7.1134110000000002</v>
      </c>
      <c r="Q20" s="85">
        <v>7.082268</v>
      </c>
      <c r="R20" s="85">
        <v>7.0169699999999997</v>
      </c>
      <c r="S20" s="85">
        <v>7.0687850000000001</v>
      </c>
      <c r="T20" s="85">
        <v>6.9859330000000002</v>
      </c>
      <c r="U20" s="85">
        <v>6.8019679999999996</v>
      </c>
      <c r="V20" s="85">
        <v>6.6920120000000001</v>
      </c>
      <c r="W20" s="85">
        <v>6.5331130000000002</v>
      </c>
      <c r="X20" s="85">
        <v>6.4377589999999998</v>
      </c>
      <c r="Y20" s="85">
        <v>6.4426389999999998</v>
      </c>
      <c r="Z20" s="85">
        <v>6.4541219999999999</v>
      </c>
      <c r="AA20" s="85">
        <v>6.3639700000000001</v>
      </c>
      <c r="AB20" s="85">
        <v>6.2625320000000002</v>
      </c>
      <c r="AC20" s="85">
        <v>6.1887549999999996</v>
      </c>
      <c r="AD20" s="85">
        <v>6.1198709999999998</v>
      </c>
      <c r="AE20" s="85">
        <v>6.0876130000000002</v>
      </c>
      <c r="AF20" s="85">
        <v>6.0698829999999999</v>
      </c>
      <c r="AG20" s="85">
        <v>6.0320450000000001</v>
      </c>
      <c r="AH20" s="85">
        <v>5.9455960000000001</v>
      </c>
      <c r="AI20" s="86">
        <v>-2.4E-2</v>
      </c>
    </row>
    <row r="21" spans="1:35" x14ac:dyDescent="0.25">
      <c r="A21" s="85" t="s">
        <v>89</v>
      </c>
      <c r="B21" s="85" t="s">
        <v>115</v>
      </c>
      <c r="C21" s="85" t="s">
        <v>116</v>
      </c>
      <c r="D21" s="85" t="s">
        <v>85</v>
      </c>
      <c r="F21" s="85">
        <v>11.71438</v>
      </c>
      <c r="G21" s="85">
        <v>11.067837000000001</v>
      </c>
      <c r="H21" s="85">
        <v>12.020979000000001</v>
      </c>
      <c r="I21" s="85">
        <v>10.77819</v>
      </c>
      <c r="J21" s="85">
        <v>9.2424320000000009</v>
      </c>
      <c r="K21" s="85">
        <v>7.647888</v>
      </c>
      <c r="L21" s="85">
        <v>6.4916130000000001</v>
      </c>
      <c r="M21" s="85">
        <v>5.9423149999999998</v>
      </c>
      <c r="N21" s="85">
        <v>5.8798029999999999</v>
      </c>
      <c r="O21" s="85">
        <v>6.1541480000000002</v>
      </c>
      <c r="P21" s="85">
        <v>6.4562400000000002</v>
      </c>
      <c r="Q21" s="85">
        <v>6.6172940000000002</v>
      </c>
      <c r="R21" s="85">
        <v>6.4398030000000004</v>
      </c>
      <c r="S21" s="85">
        <v>6.5214109999999996</v>
      </c>
      <c r="T21" s="85">
        <v>6.4820479999999998</v>
      </c>
      <c r="U21" s="85">
        <v>6.4561169999999999</v>
      </c>
      <c r="V21" s="85">
        <v>6.3449080000000002</v>
      </c>
      <c r="W21" s="85">
        <v>6.2560589999999996</v>
      </c>
      <c r="X21" s="85">
        <v>6.2531340000000002</v>
      </c>
      <c r="Y21" s="85">
        <v>6.2185759999999997</v>
      </c>
      <c r="Z21" s="85">
        <v>6.2030969999999996</v>
      </c>
      <c r="AA21" s="85">
        <v>6.1222960000000004</v>
      </c>
      <c r="AB21" s="85">
        <v>6.126023</v>
      </c>
      <c r="AC21" s="85">
        <v>6.0340670000000003</v>
      </c>
      <c r="AD21" s="85">
        <v>5.870749</v>
      </c>
      <c r="AE21" s="85">
        <v>5.7157419999999997</v>
      </c>
      <c r="AF21" s="85">
        <v>5.6560589999999999</v>
      </c>
      <c r="AG21" s="85">
        <v>5.650455</v>
      </c>
      <c r="AH21" s="85">
        <v>5.6162720000000004</v>
      </c>
      <c r="AI21" s="86">
        <v>-2.5999999999999999E-2</v>
      </c>
    </row>
    <row r="22" spans="1:35" x14ac:dyDescent="0.25">
      <c r="A22" s="85" t="s">
        <v>92</v>
      </c>
      <c r="B22" s="85" t="s">
        <v>117</v>
      </c>
      <c r="C22" s="85" t="s">
        <v>118</v>
      </c>
      <c r="D22" s="85" t="s">
        <v>85</v>
      </c>
      <c r="F22" s="85">
        <v>11.716562</v>
      </c>
      <c r="G22" s="85">
        <v>11.048553</v>
      </c>
      <c r="H22" s="85">
        <v>11.886578</v>
      </c>
      <c r="I22" s="85">
        <v>11.604298999999999</v>
      </c>
      <c r="J22" s="85">
        <v>11.270462</v>
      </c>
      <c r="K22" s="85">
        <v>10.042863000000001</v>
      </c>
      <c r="L22" s="85">
        <v>8.8866370000000003</v>
      </c>
      <c r="M22" s="85">
        <v>8.1484710000000007</v>
      </c>
      <c r="N22" s="85">
        <v>7.551793</v>
      </c>
      <c r="O22" s="85">
        <v>7.616587</v>
      </c>
      <c r="P22" s="85">
        <v>7.7143410000000001</v>
      </c>
      <c r="Q22" s="85">
        <v>7.6879369999999998</v>
      </c>
      <c r="R22" s="85">
        <v>7.441948</v>
      </c>
      <c r="S22" s="85">
        <v>7.410596</v>
      </c>
      <c r="T22" s="85">
        <v>7.3912810000000002</v>
      </c>
      <c r="U22" s="85">
        <v>7.2716519999999996</v>
      </c>
      <c r="V22" s="85">
        <v>7.0553189999999999</v>
      </c>
      <c r="W22" s="85">
        <v>6.9390450000000001</v>
      </c>
      <c r="X22" s="85">
        <v>6.8484069999999999</v>
      </c>
      <c r="Y22" s="85">
        <v>6.8440180000000002</v>
      </c>
      <c r="Z22" s="85">
        <v>6.8364500000000001</v>
      </c>
      <c r="AA22" s="85">
        <v>6.8449249999999999</v>
      </c>
      <c r="AB22" s="85">
        <v>6.8958570000000003</v>
      </c>
      <c r="AC22" s="85">
        <v>6.8809139999999998</v>
      </c>
      <c r="AD22" s="85">
        <v>6.804824</v>
      </c>
      <c r="AE22" s="85">
        <v>6.7652169999999998</v>
      </c>
      <c r="AF22" s="85">
        <v>6.7231860000000001</v>
      </c>
      <c r="AG22" s="85">
        <v>6.7140269999999997</v>
      </c>
      <c r="AH22" s="85">
        <v>6.6993029999999996</v>
      </c>
      <c r="AI22" s="86">
        <v>-0.02</v>
      </c>
    </row>
    <row r="23" spans="1:35" x14ac:dyDescent="0.25">
      <c r="A23" s="85" t="s">
        <v>119</v>
      </c>
      <c r="B23" s="85" t="s">
        <v>120</v>
      </c>
      <c r="D23" s="85" t="s">
        <v>85</v>
      </c>
    </row>
    <row r="24" spans="1:35" x14ac:dyDescent="0.25">
      <c r="A24" s="85" t="s">
        <v>86</v>
      </c>
      <c r="B24" s="85" t="s">
        <v>121</v>
      </c>
      <c r="C24" s="85" t="s">
        <v>122</v>
      </c>
      <c r="D24" s="85" t="s">
        <v>85</v>
      </c>
      <c r="F24" s="85">
        <v>8.0646540000000009</v>
      </c>
      <c r="G24" s="85">
        <v>8.1872109999999996</v>
      </c>
      <c r="H24" s="85">
        <v>8.2466290000000004</v>
      </c>
      <c r="I24" s="85">
        <v>8.1719659999999994</v>
      </c>
      <c r="J24" s="85">
        <v>8.0928570000000004</v>
      </c>
      <c r="K24" s="85">
        <v>8.0927190000000007</v>
      </c>
      <c r="L24" s="85">
        <v>7.9974689999999997</v>
      </c>
      <c r="M24" s="85">
        <v>7.9973400000000003</v>
      </c>
      <c r="N24" s="85">
        <v>7.9187440000000002</v>
      </c>
      <c r="O24" s="85">
        <v>7.9187969999999996</v>
      </c>
      <c r="P24" s="85">
        <v>7.9188850000000004</v>
      </c>
      <c r="Q24" s="85">
        <v>7.47281</v>
      </c>
      <c r="R24" s="85">
        <v>7.4032179999999999</v>
      </c>
      <c r="S24" s="85">
        <v>7.3139329999999996</v>
      </c>
      <c r="T24" s="85">
        <v>7.1458170000000001</v>
      </c>
      <c r="U24" s="85">
        <v>7.0316359999999998</v>
      </c>
      <c r="V24" s="85">
        <v>6.8371979999999999</v>
      </c>
      <c r="W24" s="85">
        <v>6.734248</v>
      </c>
      <c r="X24" s="85">
        <v>6.5336410000000003</v>
      </c>
      <c r="Y24" s="85">
        <v>6.5354080000000003</v>
      </c>
      <c r="Z24" s="85">
        <v>6.5385289999999996</v>
      </c>
      <c r="AA24" s="85">
        <v>6.5412020000000002</v>
      </c>
      <c r="AB24" s="85">
        <v>6.5441659999999997</v>
      </c>
      <c r="AC24" s="85">
        <v>6.5441919999999998</v>
      </c>
      <c r="AD24" s="85">
        <v>6.5416629999999998</v>
      </c>
      <c r="AE24" s="85">
        <v>6.5396289999999997</v>
      </c>
      <c r="AF24" s="85">
        <v>6.5306360000000003</v>
      </c>
      <c r="AG24" s="85">
        <v>6.5318709999999998</v>
      </c>
      <c r="AH24" s="85">
        <v>6.5277070000000004</v>
      </c>
      <c r="AI24" s="86">
        <v>-8.0000000000000002E-3</v>
      </c>
    </row>
    <row r="25" spans="1:35" x14ac:dyDescent="0.25">
      <c r="A25" s="85" t="s">
        <v>89</v>
      </c>
      <c r="B25" s="85" t="s">
        <v>123</v>
      </c>
      <c r="C25" s="85" t="s">
        <v>124</v>
      </c>
      <c r="D25" s="85" t="s">
        <v>85</v>
      </c>
      <c r="F25" s="85">
        <v>8.0643200000000004</v>
      </c>
      <c r="G25" s="85">
        <v>8.1872109999999996</v>
      </c>
      <c r="H25" s="85">
        <v>8.2466340000000002</v>
      </c>
      <c r="I25" s="85">
        <v>8.17197</v>
      </c>
      <c r="J25" s="85">
        <v>8.0928579999999997</v>
      </c>
      <c r="K25" s="85">
        <v>8.0927240000000005</v>
      </c>
      <c r="L25" s="85">
        <v>7.9971920000000001</v>
      </c>
      <c r="M25" s="85">
        <v>7.9973470000000004</v>
      </c>
      <c r="N25" s="85">
        <v>7.9973770000000002</v>
      </c>
      <c r="O25" s="85">
        <v>7.9974049999999997</v>
      </c>
      <c r="P25" s="85">
        <v>7.9974160000000003</v>
      </c>
      <c r="Q25" s="85">
        <v>7.51023</v>
      </c>
      <c r="R25" s="85">
        <v>7.4168390000000004</v>
      </c>
      <c r="S25" s="85">
        <v>7.2760699999999998</v>
      </c>
      <c r="T25" s="85">
        <v>7.1049490000000004</v>
      </c>
      <c r="U25" s="85">
        <v>6.8194569999999999</v>
      </c>
      <c r="V25" s="85">
        <v>6.721895</v>
      </c>
      <c r="W25" s="85">
        <v>6.7247199999999996</v>
      </c>
      <c r="X25" s="85">
        <v>6.4036220000000004</v>
      </c>
      <c r="Y25" s="85">
        <v>6.4036220000000004</v>
      </c>
      <c r="Z25" s="85">
        <v>6.4036220000000004</v>
      </c>
      <c r="AA25" s="85">
        <v>6.3094869999999998</v>
      </c>
      <c r="AB25" s="85">
        <v>6.3094869999999998</v>
      </c>
      <c r="AC25" s="85">
        <v>6.2060389999999996</v>
      </c>
      <c r="AD25" s="85">
        <v>6.2060389999999996</v>
      </c>
      <c r="AE25" s="85">
        <v>6.179754</v>
      </c>
      <c r="AF25" s="85">
        <v>6.169054</v>
      </c>
      <c r="AG25" s="85">
        <v>6.1778589999999998</v>
      </c>
      <c r="AH25" s="85">
        <v>6.1803670000000004</v>
      </c>
      <c r="AI25" s="86">
        <v>-8.9999999999999993E-3</v>
      </c>
    </row>
    <row r="26" spans="1:35" x14ac:dyDescent="0.25">
      <c r="A26" s="85" t="s">
        <v>92</v>
      </c>
      <c r="B26" s="85" t="s">
        <v>125</v>
      </c>
      <c r="C26" s="85" t="s">
        <v>126</v>
      </c>
      <c r="D26" s="85" t="s">
        <v>85</v>
      </c>
      <c r="F26" s="85">
        <v>8.0643209999999996</v>
      </c>
      <c r="G26" s="85">
        <v>8.1872109999999996</v>
      </c>
      <c r="H26" s="85">
        <v>8.2466489999999997</v>
      </c>
      <c r="I26" s="85">
        <v>8.1719849999999994</v>
      </c>
      <c r="J26" s="85">
        <v>8.0927190000000007</v>
      </c>
      <c r="K26" s="85">
        <v>8.0928730000000009</v>
      </c>
      <c r="L26" s="85">
        <v>7.9973510000000001</v>
      </c>
      <c r="M26" s="85">
        <v>7.9973450000000001</v>
      </c>
      <c r="N26" s="85">
        <v>7.9973609999999997</v>
      </c>
      <c r="O26" s="85">
        <v>7.997261</v>
      </c>
      <c r="P26" s="85">
        <v>7.9973539999999996</v>
      </c>
      <c r="Q26" s="85">
        <v>7.5038099999999996</v>
      </c>
      <c r="R26" s="85">
        <v>7.4046459999999996</v>
      </c>
      <c r="S26" s="85">
        <v>7.3421010000000004</v>
      </c>
      <c r="T26" s="85">
        <v>7.1686620000000003</v>
      </c>
      <c r="U26" s="85">
        <v>7.1708629999999998</v>
      </c>
      <c r="V26" s="85">
        <v>7.1710599999999998</v>
      </c>
      <c r="W26" s="85">
        <v>7.163926</v>
      </c>
      <c r="X26" s="85">
        <v>6.95573</v>
      </c>
      <c r="Y26" s="85">
        <v>6.9594300000000002</v>
      </c>
      <c r="Z26" s="85">
        <v>6.9646439999999998</v>
      </c>
      <c r="AA26" s="85">
        <v>6.891591</v>
      </c>
      <c r="AB26" s="85">
        <v>6.7942939999999998</v>
      </c>
      <c r="AC26" s="85">
        <v>6.6852200000000002</v>
      </c>
      <c r="AD26" s="85">
        <v>6.6852210000000003</v>
      </c>
      <c r="AE26" s="85">
        <v>6.685225</v>
      </c>
      <c r="AF26" s="85">
        <v>6.6888059999999996</v>
      </c>
      <c r="AG26" s="85">
        <v>6.6888880000000004</v>
      </c>
      <c r="AH26" s="85">
        <v>6.6917099999999996</v>
      </c>
      <c r="AI26" s="86">
        <v>-7.0000000000000001E-3</v>
      </c>
    </row>
    <row r="27" spans="1:35" x14ac:dyDescent="0.25">
      <c r="A27" s="85" t="s">
        <v>127</v>
      </c>
      <c r="B27" s="85" t="s">
        <v>128</v>
      </c>
      <c r="D27" s="85" t="s">
        <v>85</v>
      </c>
    </row>
    <row r="28" spans="1:35" x14ac:dyDescent="0.25">
      <c r="A28" s="85" t="s">
        <v>86</v>
      </c>
      <c r="B28" s="85" t="s">
        <v>129</v>
      </c>
      <c r="C28" s="85" t="s">
        <v>130</v>
      </c>
      <c r="D28" s="85" t="s">
        <v>85</v>
      </c>
      <c r="F28" s="85">
        <v>2.4534539999999998</v>
      </c>
      <c r="G28" s="85">
        <v>2.4584619999999999</v>
      </c>
      <c r="H28" s="85">
        <v>2.5025629999999999</v>
      </c>
      <c r="I28" s="85">
        <v>2.5886840000000002</v>
      </c>
      <c r="J28" s="85">
        <v>2.579723</v>
      </c>
      <c r="K28" s="85">
        <v>2.556826</v>
      </c>
      <c r="L28" s="85">
        <v>2.5153810000000001</v>
      </c>
      <c r="M28" s="85">
        <v>2.4861960000000001</v>
      </c>
      <c r="N28" s="85">
        <v>2.4574240000000001</v>
      </c>
      <c r="O28" s="85">
        <v>2.4364599999999998</v>
      </c>
      <c r="P28" s="85">
        <v>2.4196759999999999</v>
      </c>
      <c r="Q28" s="85">
        <v>2.4223810000000001</v>
      </c>
      <c r="R28" s="85">
        <v>2.4264060000000001</v>
      </c>
      <c r="S28" s="85">
        <v>2.4299979999999999</v>
      </c>
      <c r="T28" s="85">
        <v>2.4353150000000001</v>
      </c>
      <c r="U28" s="85">
        <v>2.4235120000000001</v>
      </c>
      <c r="V28" s="85">
        <v>2.4101499999999998</v>
      </c>
      <c r="W28" s="85">
        <v>2.3862079999999999</v>
      </c>
      <c r="X28" s="85">
        <v>2.381421</v>
      </c>
      <c r="Y28" s="85">
        <v>2.3661409999999998</v>
      </c>
      <c r="Z28" s="85">
        <v>2.3694090000000001</v>
      </c>
      <c r="AA28" s="85">
        <v>2.3626369999999999</v>
      </c>
      <c r="AB28" s="85">
        <v>2.357599</v>
      </c>
      <c r="AC28" s="85">
        <v>2.3544640000000001</v>
      </c>
      <c r="AD28" s="85">
        <v>2.343242</v>
      </c>
      <c r="AE28" s="85">
        <v>2.336414</v>
      </c>
      <c r="AF28" s="85">
        <v>2.3340749999999999</v>
      </c>
      <c r="AG28" s="85">
        <v>2.3209420000000001</v>
      </c>
      <c r="AH28" s="85">
        <v>2.309024</v>
      </c>
      <c r="AI28" s="86">
        <v>-2E-3</v>
      </c>
    </row>
    <row r="29" spans="1:35" x14ac:dyDescent="0.25">
      <c r="A29" s="85" t="s">
        <v>89</v>
      </c>
      <c r="B29" s="85" t="s">
        <v>131</v>
      </c>
      <c r="C29" s="85" t="s">
        <v>132</v>
      </c>
      <c r="D29" s="85" t="s">
        <v>85</v>
      </c>
      <c r="F29" s="85">
        <v>2.4534579999999999</v>
      </c>
      <c r="G29" s="85">
        <v>2.457452</v>
      </c>
      <c r="H29" s="85">
        <v>2.4949379999999999</v>
      </c>
      <c r="I29" s="85">
        <v>2.5890620000000002</v>
      </c>
      <c r="J29" s="85">
        <v>2.5559400000000001</v>
      </c>
      <c r="K29" s="85">
        <v>2.4948109999999999</v>
      </c>
      <c r="L29" s="85">
        <v>2.4646859999999999</v>
      </c>
      <c r="M29" s="85">
        <v>2.4159980000000001</v>
      </c>
      <c r="N29" s="85">
        <v>2.4022790000000001</v>
      </c>
      <c r="O29" s="85">
        <v>2.380903</v>
      </c>
      <c r="P29" s="85">
        <v>2.3739249999999998</v>
      </c>
      <c r="Q29" s="85">
        <v>2.3724180000000001</v>
      </c>
      <c r="R29" s="85">
        <v>2.3785660000000002</v>
      </c>
      <c r="S29" s="85">
        <v>2.3672240000000002</v>
      </c>
      <c r="T29" s="85">
        <v>2.361834</v>
      </c>
      <c r="U29" s="85">
        <v>2.3555459999999999</v>
      </c>
      <c r="V29" s="85">
        <v>2.3577279999999998</v>
      </c>
      <c r="W29" s="85">
        <v>2.3505069999999999</v>
      </c>
      <c r="X29" s="85">
        <v>2.3283990000000001</v>
      </c>
      <c r="Y29" s="85">
        <v>2.3157649999999999</v>
      </c>
      <c r="Z29" s="85">
        <v>2.310206</v>
      </c>
      <c r="AA29" s="85">
        <v>2.3102930000000002</v>
      </c>
      <c r="AB29" s="85">
        <v>2.294381</v>
      </c>
      <c r="AC29" s="85">
        <v>2.2879149999999999</v>
      </c>
      <c r="AD29" s="85">
        <v>2.2715529999999999</v>
      </c>
      <c r="AE29" s="85">
        <v>2.2696960000000002</v>
      </c>
      <c r="AF29" s="85">
        <v>2.2758449999999999</v>
      </c>
      <c r="AG29" s="85">
        <v>2.2628460000000001</v>
      </c>
      <c r="AH29" s="85">
        <v>2.270851</v>
      </c>
      <c r="AI29" s="86">
        <v>-3.0000000000000001E-3</v>
      </c>
    </row>
    <row r="30" spans="1:35" x14ac:dyDescent="0.25">
      <c r="A30" s="85" t="s">
        <v>92</v>
      </c>
      <c r="B30" s="85" t="s">
        <v>133</v>
      </c>
      <c r="C30" s="85" t="s">
        <v>134</v>
      </c>
      <c r="D30" s="85" t="s">
        <v>85</v>
      </c>
      <c r="F30" s="85">
        <v>2.4533749999999999</v>
      </c>
      <c r="G30" s="85">
        <v>2.4544830000000002</v>
      </c>
      <c r="H30" s="85">
        <v>2.5072399999999999</v>
      </c>
      <c r="I30" s="85">
        <v>2.6000700000000001</v>
      </c>
      <c r="J30" s="85">
        <v>2.6084459999999998</v>
      </c>
      <c r="K30" s="85">
        <v>2.605782</v>
      </c>
      <c r="L30" s="85">
        <v>2.563771</v>
      </c>
      <c r="M30" s="85">
        <v>2.5417649999999998</v>
      </c>
      <c r="N30" s="85">
        <v>2.5356079999999999</v>
      </c>
      <c r="O30" s="85">
        <v>2.500292</v>
      </c>
      <c r="P30" s="85">
        <v>2.5096099999999999</v>
      </c>
      <c r="Q30" s="85">
        <v>2.4984470000000001</v>
      </c>
      <c r="R30" s="85">
        <v>2.5007980000000001</v>
      </c>
      <c r="S30" s="85">
        <v>2.4811450000000002</v>
      </c>
      <c r="T30" s="85">
        <v>2.476931</v>
      </c>
      <c r="U30" s="85">
        <v>2.4655279999999999</v>
      </c>
      <c r="V30" s="85">
        <v>2.4647589999999999</v>
      </c>
      <c r="W30" s="85">
        <v>2.444115</v>
      </c>
      <c r="X30" s="85">
        <v>2.4366319999999999</v>
      </c>
      <c r="Y30" s="85">
        <v>2.4270239999999998</v>
      </c>
      <c r="Z30" s="85">
        <v>2.4237139999999999</v>
      </c>
      <c r="AA30" s="85">
        <v>2.418282</v>
      </c>
      <c r="AB30" s="85">
        <v>2.4149820000000002</v>
      </c>
      <c r="AC30" s="85">
        <v>2.416121</v>
      </c>
      <c r="AD30" s="85">
        <v>2.4046690000000002</v>
      </c>
      <c r="AE30" s="85">
        <v>2.3946589999999999</v>
      </c>
      <c r="AF30" s="85">
        <v>2.3854660000000001</v>
      </c>
      <c r="AG30" s="85">
        <v>2.3775569999999999</v>
      </c>
      <c r="AH30" s="85">
        <v>2.3655460000000001</v>
      </c>
      <c r="AI30" s="86">
        <v>-1E-3</v>
      </c>
    </row>
    <row r="31" spans="1:35" x14ac:dyDescent="0.25">
      <c r="A31" s="85" t="s">
        <v>135</v>
      </c>
      <c r="B31" s="85" t="s">
        <v>136</v>
      </c>
      <c r="D31" s="85" t="s">
        <v>85</v>
      </c>
    </row>
    <row r="32" spans="1:35" x14ac:dyDescent="0.25">
      <c r="A32" s="85" t="s">
        <v>86</v>
      </c>
      <c r="B32" s="85" t="s">
        <v>137</v>
      </c>
      <c r="C32" s="85" t="s">
        <v>138</v>
      </c>
      <c r="D32" s="85" t="s">
        <v>85</v>
      </c>
      <c r="F32" s="85">
        <v>4.8388049999999998</v>
      </c>
      <c r="G32" s="85">
        <v>5.0327409999999997</v>
      </c>
      <c r="H32" s="85">
        <v>4.9642150000000003</v>
      </c>
      <c r="I32" s="85">
        <v>4.9121420000000002</v>
      </c>
      <c r="J32" s="85">
        <v>4.8860520000000003</v>
      </c>
      <c r="K32" s="85">
        <v>4.8757210000000004</v>
      </c>
      <c r="L32" s="85">
        <v>4.7697370000000001</v>
      </c>
      <c r="M32" s="85">
        <v>4.7670009999999996</v>
      </c>
      <c r="N32" s="85">
        <v>4.7650350000000001</v>
      </c>
      <c r="O32" s="85">
        <v>4.7679150000000003</v>
      </c>
      <c r="P32" s="85">
        <v>4.7730139999999999</v>
      </c>
      <c r="Q32" s="85">
        <v>4.7829480000000002</v>
      </c>
      <c r="R32" s="85">
        <v>4.7930339999999996</v>
      </c>
      <c r="S32" s="85">
        <v>4.8174720000000004</v>
      </c>
      <c r="T32" s="85">
        <v>4.8185589999999996</v>
      </c>
      <c r="U32" s="85">
        <v>4.8266150000000003</v>
      </c>
      <c r="V32" s="85">
        <v>4.8344180000000003</v>
      </c>
      <c r="W32" s="85">
        <v>4.8440789999999998</v>
      </c>
      <c r="X32" s="85">
        <v>4.8579749999999997</v>
      </c>
      <c r="Y32" s="85">
        <v>4.8927779999999998</v>
      </c>
      <c r="Z32" s="85">
        <v>4.909179</v>
      </c>
      <c r="AA32" s="85">
        <v>4.9259300000000001</v>
      </c>
      <c r="AB32" s="85">
        <v>4.9240259999999996</v>
      </c>
      <c r="AC32" s="85">
        <v>4.9320199999999996</v>
      </c>
      <c r="AD32" s="85">
        <v>4.970815</v>
      </c>
      <c r="AE32" s="85">
        <v>5.0192649999999999</v>
      </c>
      <c r="AF32" s="85">
        <v>5.1055200000000003</v>
      </c>
      <c r="AG32" s="85">
        <v>5.1544549999999996</v>
      </c>
      <c r="AH32" s="85">
        <v>5.1889159999999999</v>
      </c>
      <c r="AI32" s="86">
        <v>2E-3</v>
      </c>
    </row>
    <row r="33" spans="1:35" x14ac:dyDescent="0.25">
      <c r="A33" s="85" t="s">
        <v>89</v>
      </c>
      <c r="B33" s="85" t="s">
        <v>139</v>
      </c>
      <c r="C33" s="85" t="s">
        <v>140</v>
      </c>
      <c r="D33" s="85" t="s">
        <v>85</v>
      </c>
      <c r="F33" s="85">
        <v>4.8304749999999999</v>
      </c>
      <c r="G33" s="85">
        <v>5.255274</v>
      </c>
      <c r="H33" s="85">
        <v>5.2662589999999998</v>
      </c>
      <c r="I33" s="85">
        <v>5.3049999999999997</v>
      </c>
      <c r="J33" s="85">
        <v>5.3271709999999999</v>
      </c>
      <c r="K33" s="85">
        <v>5.3362499999999997</v>
      </c>
      <c r="L33" s="85">
        <v>5.2413920000000003</v>
      </c>
      <c r="M33" s="85">
        <v>5.2394819999999998</v>
      </c>
      <c r="N33" s="85">
        <v>5.2402600000000001</v>
      </c>
      <c r="O33" s="85">
        <v>5.279744</v>
      </c>
      <c r="P33" s="85">
        <v>5.2855030000000003</v>
      </c>
      <c r="Q33" s="85">
        <v>5.2981290000000003</v>
      </c>
      <c r="R33" s="85">
        <v>5.3168579999999999</v>
      </c>
      <c r="S33" s="85">
        <v>5.3147349999999998</v>
      </c>
      <c r="T33" s="85">
        <v>5.3020829999999997</v>
      </c>
      <c r="U33" s="85">
        <v>5.4019979999999999</v>
      </c>
      <c r="V33" s="85">
        <v>5.5068429999999999</v>
      </c>
      <c r="W33" s="85">
        <v>5.5147740000000001</v>
      </c>
      <c r="X33" s="85">
        <v>5.5288110000000001</v>
      </c>
      <c r="Y33" s="85">
        <v>5.5682029999999996</v>
      </c>
      <c r="Z33" s="85">
        <v>5.6068769999999999</v>
      </c>
      <c r="AA33" s="85">
        <v>5.626709</v>
      </c>
      <c r="AB33" s="85">
        <v>5.6501239999999999</v>
      </c>
      <c r="AC33" s="85">
        <v>5.6753710000000002</v>
      </c>
      <c r="AD33" s="85">
        <v>5.7047549999999996</v>
      </c>
      <c r="AE33" s="85">
        <v>5.7639930000000001</v>
      </c>
      <c r="AF33" s="85">
        <v>5.777431</v>
      </c>
      <c r="AG33" s="85">
        <v>5.8501760000000003</v>
      </c>
      <c r="AH33" s="85">
        <v>5.8990689999999999</v>
      </c>
      <c r="AI33" s="86">
        <v>7.0000000000000001E-3</v>
      </c>
    </row>
    <row r="34" spans="1:35" x14ac:dyDescent="0.25">
      <c r="A34" s="85" t="s">
        <v>92</v>
      </c>
      <c r="B34" s="85" t="s">
        <v>141</v>
      </c>
      <c r="C34" s="85" t="s">
        <v>142</v>
      </c>
      <c r="D34" s="85" t="s">
        <v>85</v>
      </c>
      <c r="F34" s="85">
        <v>4.8315869999999999</v>
      </c>
      <c r="G34" s="85">
        <v>4.6834559999999996</v>
      </c>
      <c r="H34" s="85">
        <v>4.5968220000000004</v>
      </c>
      <c r="I34" s="85">
        <v>4.5809509999999998</v>
      </c>
      <c r="J34" s="85">
        <v>4.5877129999999999</v>
      </c>
      <c r="K34" s="85">
        <v>4.6174200000000001</v>
      </c>
      <c r="L34" s="85">
        <v>4.6252789999999999</v>
      </c>
      <c r="M34" s="85">
        <v>4.6296169999999996</v>
      </c>
      <c r="N34" s="85">
        <v>4.6615719999999996</v>
      </c>
      <c r="O34" s="85">
        <v>4.6805209999999997</v>
      </c>
      <c r="P34" s="85">
        <v>4.7003729999999999</v>
      </c>
      <c r="Q34" s="85">
        <v>4.7186029999999999</v>
      </c>
      <c r="R34" s="85">
        <v>4.7357399999999998</v>
      </c>
      <c r="S34" s="85">
        <v>4.7521459999999998</v>
      </c>
      <c r="T34" s="85">
        <v>4.760624</v>
      </c>
      <c r="U34" s="85">
        <v>4.7747580000000003</v>
      </c>
      <c r="V34" s="85">
        <v>4.7868279999999999</v>
      </c>
      <c r="W34" s="85">
        <v>4.8006099999999998</v>
      </c>
      <c r="X34" s="85">
        <v>4.8180529999999999</v>
      </c>
      <c r="Y34" s="85">
        <v>4.8374980000000001</v>
      </c>
      <c r="Z34" s="85">
        <v>4.8572569999999997</v>
      </c>
      <c r="AA34" s="85">
        <v>4.8768349999999998</v>
      </c>
      <c r="AB34" s="85">
        <v>4.8928200000000004</v>
      </c>
      <c r="AC34" s="85">
        <v>4.9041119999999996</v>
      </c>
      <c r="AD34" s="85">
        <v>4.9215200000000001</v>
      </c>
      <c r="AE34" s="85">
        <v>4.9635680000000004</v>
      </c>
      <c r="AF34" s="85">
        <v>4.9711790000000002</v>
      </c>
      <c r="AG34" s="85">
        <v>4.9672470000000004</v>
      </c>
      <c r="AH34" s="85">
        <v>4.9863780000000002</v>
      </c>
      <c r="AI34" s="86">
        <v>1E-3</v>
      </c>
    </row>
    <row r="35" spans="1:35" x14ac:dyDescent="0.25">
      <c r="A35" s="85" t="s">
        <v>143</v>
      </c>
      <c r="B35" s="85" t="s">
        <v>144</v>
      </c>
      <c r="D35" s="85" t="s">
        <v>85</v>
      </c>
    </row>
    <row r="36" spans="1:35" x14ac:dyDescent="0.25">
      <c r="A36" s="85" t="s">
        <v>86</v>
      </c>
      <c r="B36" s="85" t="s">
        <v>145</v>
      </c>
      <c r="C36" s="85" t="s">
        <v>146</v>
      </c>
      <c r="D36" s="85" t="s">
        <v>85</v>
      </c>
      <c r="F36" s="85">
        <v>5.6228480000000003</v>
      </c>
      <c r="G36" s="85">
        <v>6.1255499999999996</v>
      </c>
      <c r="H36" s="85">
        <v>6.742159</v>
      </c>
      <c r="I36" s="85">
        <v>8.1732440000000004</v>
      </c>
      <c r="J36" s="85">
        <v>9.9076740000000001</v>
      </c>
      <c r="K36" s="85">
        <v>11.653165</v>
      </c>
      <c r="L36" s="85">
        <v>13.154488000000001</v>
      </c>
      <c r="M36" s="85">
        <v>14.209771999999999</v>
      </c>
      <c r="N36" s="85">
        <v>15.128234000000001</v>
      </c>
      <c r="O36" s="85">
        <v>15.78889</v>
      </c>
      <c r="P36" s="85">
        <v>16.442295000000001</v>
      </c>
      <c r="Q36" s="85">
        <v>17.189572999999999</v>
      </c>
      <c r="R36" s="85">
        <v>17.791294000000001</v>
      </c>
      <c r="S36" s="85">
        <v>18.262888</v>
      </c>
      <c r="T36" s="85">
        <v>18.746867999999999</v>
      </c>
      <c r="U36" s="85">
        <v>19.110621999999999</v>
      </c>
      <c r="V36" s="85">
        <v>19.414563999999999</v>
      </c>
      <c r="W36" s="85">
        <v>19.609310000000001</v>
      </c>
      <c r="X36" s="85">
        <v>19.90523</v>
      </c>
      <c r="Y36" s="85">
        <v>20.063116000000001</v>
      </c>
      <c r="Z36" s="85">
        <v>20.302187</v>
      </c>
      <c r="AA36" s="85">
        <v>20.584305000000001</v>
      </c>
      <c r="AB36" s="85">
        <v>20.993839000000001</v>
      </c>
      <c r="AC36" s="85">
        <v>21.370591999999998</v>
      </c>
      <c r="AD36" s="85">
        <v>21.805226999999999</v>
      </c>
      <c r="AE36" s="85">
        <v>22.17202</v>
      </c>
      <c r="AF36" s="85">
        <v>22.539532000000001</v>
      </c>
      <c r="AG36" s="85">
        <v>22.840260000000001</v>
      </c>
      <c r="AH36" s="85">
        <v>23.283978999999999</v>
      </c>
      <c r="AI36" s="86">
        <v>5.1999999999999998E-2</v>
      </c>
    </row>
    <row r="37" spans="1:35" x14ac:dyDescent="0.25">
      <c r="A37" s="85" t="s">
        <v>89</v>
      </c>
      <c r="B37" s="85" t="s">
        <v>147</v>
      </c>
      <c r="C37" s="85" t="s">
        <v>148</v>
      </c>
      <c r="D37" s="85" t="s">
        <v>85</v>
      </c>
      <c r="F37" s="85">
        <v>5.6225880000000004</v>
      </c>
      <c r="G37" s="85">
        <v>6.1219539999999997</v>
      </c>
      <c r="H37" s="85">
        <v>6.7271739999999998</v>
      </c>
      <c r="I37" s="85">
        <v>8.1808689999999995</v>
      </c>
      <c r="J37" s="85">
        <v>9.8244360000000004</v>
      </c>
      <c r="K37" s="85">
        <v>11.301111000000001</v>
      </c>
      <c r="L37" s="85">
        <v>12.38029</v>
      </c>
      <c r="M37" s="85">
        <v>13.198708</v>
      </c>
      <c r="N37" s="85">
        <v>13.516857</v>
      </c>
      <c r="O37" s="85">
        <v>13.719823</v>
      </c>
      <c r="P37" s="85">
        <v>13.997329000000001</v>
      </c>
      <c r="Q37" s="85">
        <v>14.628225</v>
      </c>
      <c r="R37" s="85">
        <v>15.489143</v>
      </c>
      <c r="S37" s="85">
        <v>16.097963</v>
      </c>
      <c r="T37" s="85">
        <v>16.817222999999998</v>
      </c>
      <c r="U37" s="85">
        <v>17.468170000000001</v>
      </c>
      <c r="V37" s="85">
        <v>17.948029999999999</v>
      </c>
      <c r="W37" s="85">
        <v>18.297357999999999</v>
      </c>
      <c r="X37" s="85">
        <v>18.87818</v>
      </c>
      <c r="Y37" s="85">
        <v>19.263819000000002</v>
      </c>
      <c r="Z37" s="85">
        <v>19.905725</v>
      </c>
      <c r="AA37" s="85">
        <v>20.339649000000001</v>
      </c>
      <c r="AB37" s="85">
        <v>20.832829</v>
      </c>
      <c r="AC37" s="85">
        <v>21.501854000000002</v>
      </c>
      <c r="AD37" s="85">
        <v>22.143522000000001</v>
      </c>
      <c r="AE37" s="85">
        <v>22.588179</v>
      </c>
      <c r="AF37" s="85">
        <v>22.926013999999999</v>
      </c>
      <c r="AG37" s="85">
        <v>23.232157000000001</v>
      </c>
      <c r="AH37" s="85">
        <v>23.522027999999999</v>
      </c>
      <c r="AI37" s="86">
        <v>5.1999999999999998E-2</v>
      </c>
    </row>
    <row r="38" spans="1:35" x14ac:dyDescent="0.25">
      <c r="A38" s="85" t="s">
        <v>92</v>
      </c>
      <c r="B38" s="85" t="s">
        <v>149</v>
      </c>
      <c r="C38" s="85" t="s">
        <v>150</v>
      </c>
      <c r="D38" s="85" t="s">
        <v>85</v>
      </c>
      <c r="F38" s="85">
        <v>5.6227140000000002</v>
      </c>
      <c r="G38" s="85">
        <v>6.1167590000000001</v>
      </c>
      <c r="H38" s="85">
        <v>6.7524769999999998</v>
      </c>
      <c r="I38" s="85">
        <v>8.2080800000000007</v>
      </c>
      <c r="J38" s="85">
        <v>9.9983050000000002</v>
      </c>
      <c r="K38" s="85">
        <v>12.188060999999999</v>
      </c>
      <c r="L38" s="85">
        <v>14.218715</v>
      </c>
      <c r="M38" s="85">
        <v>15.507745999999999</v>
      </c>
      <c r="N38" s="85">
        <v>16.223516</v>
      </c>
      <c r="O38" s="85">
        <v>16.567689999999999</v>
      </c>
      <c r="P38" s="85">
        <v>16.808792</v>
      </c>
      <c r="Q38" s="85">
        <v>17.441074</v>
      </c>
      <c r="R38" s="85">
        <v>17.856634</v>
      </c>
      <c r="S38" s="85">
        <v>18.28303</v>
      </c>
      <c r="T38" s="85">
        <v>18.726913</v>
      </c>
      <c r="U38" s="85">
        <v>19.017624000000001</v>
      </c>
      <c r="V38" s="85">
        <v>19.172599999999999</v>
      </c>
      <c r="W38" s="85">
        <v>19.265528</v>
      </c>
      <c r="X38" s="85">
        <v>19.512962000000002</v>
      </c>
      <c r="Y38" s="85">
        <v>19.630351999999998</v>
      </c>
      <c r="Z38" s="85">
        <v>19.836706</v>
      </c>
      <c r="AA38" s="85">
        <v>20.048514999999998</v>
      </c>
      <c r="AB38" s="85">
        <v>20.274260000000002</v>
      </c>
      <c r="AC38" s="85">
        <v>20.558620000000001</v>
      </c>
      <c r="AD38" s="85">
        <v>20.874409</v>
      </c>
      <c r="AE38" s="85">
        <v>21.181001999999999</v>
      </c>
      <c r="AF38" s="85">
        <v>21.393656</v>
      </c>
      <c r="AG38" s="85">
        <v>21.588284000000002</v>
      </c>
      <c r="AH38" s="85">
        <v>21.868922999999999</v>
      </c>
      <c r="AI38" s="86">
        <v>0.05</v>
      </c>
    </row>
    <row r="39" spans="1:35" x14ac:dyDescent="0.25">
      <c r="A39" s="85" t="s">
        <v>151</v>
      </c>
      <c r="B39" s="85" t="s">
        <v>152</v>
      </c>
      <c r="D39" s="85" t="s">
        <v>85</v>
      </c>
    </row>
    <row r="40" spans="1:35" x14ac:dyDescent="0.25">
      <c r="A40" s="85" t="s">
        <v>86</v>
      </c>
      <c r="B40" s="85" t="s">
        <v>153</v>
      </c>
      <c r="C40" s="85" t="s">
        <v>154</v>
      </c>
      <c r="D40" s="85" t="s">
        <v>85</v>
      </c>
      <c r="F40" s="85">
        <v>1.8251299999999999</v>
      </c>
      <c r="G40" s="85">
        <v>1.2340370000000001</v>
      </c>
      <c r="H40" s="85">
        <v>0.92866899999999997</v>
      </c>
      <c r="I40" s="85">
        <v>0.80385700000000004</v>
      </c>
      <c r="J40" s="85">
        <v>0.90989799999999998</v>
      </c>
      <c r="K40" s="85">
        <v>0.90237000000000001</v>
      </c>
      <c r="L40" s="85">
        <v>0.84100299999999995</v>
      </c>
      <c r="M40" s="85">
        <v>0.82840100000000005</v>
      </c>
      <c r="N40" s="85">
        <v>0.83663500000000002</v>
      </c>
      <c r="O40" s="85">
        <v>0.83752599999999999</v>
      </c>
      <c r="P40" s="85">
        <v>0.71289000000000002</v>
      </c>
      <c r="Q40" s="85">
        <v>0.708538</v>
      </c>
      <c r="R40" s="85">
        <v>0.71509</v>
      </c>
      <c r="S40" s="85">
        <v>0.70965400000000001</v>
      </c>
      <c r="T40" s="85">
        <v>0.706237</v>
      </c>
      <c r="U40" s="85">
        <v>0.70395200000000002</v>
      </c>
      <c r="V40" s="85">
        <v>0.70483799999999996</v>
      </c>
      <c r="W40" s="85">
        <v>0.704036</v>
      </c>
      <c r="X40" s="85">
        <v>0.700627</v>
      </c>
      <c r="Y40" s="85">
        <v>0.70272699999999999</v>
      </c>
      <c r="Z40" s="85">
        <v>0.70044499999999998</v>
      </c>
      <c r="AA40" s="85">
        <v>0.69992600000000005</v>
      </c>
      <c r="AB40" s="85">
        <v>0.70078099999999999</v>
      </c>
      <c r="AC40" s="85">
        <v>0.70064499999999996</v>
      </c>
      <c r="AD40" s="85">
        <v>0.67757400000000001</v>
      </c>
      <c r="AE40" s="85">
        <v>0.67462100000000003</v>
      </c>
      <c r="AF40" s="85">
        <v>0.67769199999999996</v>
      </c>
      <c r="AG40" s="85">
        <v>0.67827199999999999</v>
      </c>
      <c r="AH40" s="85">
        <v>0.67577299999999996</v>
      </c>
      <c r="AI40" s="86">
        <v>-3.5000000000000003E-2</v>
      </c>
    </row>
    <row r="41" spans="1:35" x14ac:dyDescent="0.25">
      <c r="A41" s="85" t="s">
        <v>89</v>
      </c>
      <c r="B41" s="85" t="s">
        <v>155</v>
      </c>
      <c r="C41" s="85" t="s">
        <v>156</v>
      </c>
      <c r="D41" s="85" t="s">
        <v>85</v>
      </c>
      <c r="F41" s="85">
        <v>1.8253550000000001</v>
      </c>
      <c r="G41" s="85">
        <v>0.98231400000000002</v>
      </c>
      <c r="H41" s="85">
        <v>0.97694499999999995</v>
      </c>
      <c r="I41" s="85">
        <v>0.84651399999999999</v>
      </c>
      <c r="J41" s="85">
        <v>0.92001599999999994</v>
      </c>
      <c r="K41" s="85">
        <v>0.88406300000000004</v>
      </c>
      <c r="L41" s="85">
        <v>0.81439899999999998</v>
      </c>
      <c r="M41" s="85">
        <v>0.79645900000000003</v>
      </c>
      <c r="N41" s="85">
        <v>0.81076999999999999</v>
      </c>
      <c r="O41" s="85">
        <v>0.80637999999999999</v>
      </c>
      <c r="P41" s="85">
        <v>0.69979400000000003</v>
      </c>
      <c r="Q41" s="85">
        <v>0.71520899999999998</v>
      </c>
      <c r="R41" s="85">
        <v>0.72448000000000001</v>
      </c>
      <c r="S41" s="85">
        <v>0.72930300000000003</v>
      </c>
      <c r="T41" s="85">
        <v>0.72627299999999995</v>
      </c>
      <c r="U41" s="85">
        <v>0.73280999999999996</v>
      </c>
      <c r="V41" s="85">
        <v>0.73321499999999995</v>
      </c>
      <c r="W41" s="85">
        <v>0.74116599999999999</v>
      </c>
      <c r="X41" s="85">
        <v>0.740811</v>
      </c>
      <c r="Y41" s="85">
        <v>0.71751699999999996</v>
      </c>
      <c r="Z41" s="85">
        <v>0.72663500000000003</v>
      </c>
      <c r="AA41" s="85">
        <v>0.72423099999999996</v>
      </c>
      <c r="AB41" s="85">
        <v>0.74587899999999996</v>
      </c>
      <c r="AC41" s="85">
        <v>0.73759200000000003</v>
      </c>
      <c r="AD41" s="85">
        <v>0.75483100000000003</v>
      </c>
      <c r="AE41" s="85">
        <v>0.76967200000000002</v>
      </c>
      <c r="AF41" s="85">
        <v>0.80082399999999998</v>
      </c>
      <c r="AG41" s="85">
        <v>0.82189599999999996</v>
      </c>
      <c r="AH41" s="85">
        <v>0.82508000000000004</v>
      </c>
      <c r="AI41" s="86">
        <v>-2.8000000000000001E-2</v>
      </c>
    </row>
    <row r="42" spans="1:35" x14ac:dyDescent="0.25">
      <c r="A42" s="85" t="s">
        <v>92</v>
      </c>
      <c r="B42" s="85" t="s">
        <v>157</v>
      </c>
      <c r="C42" s="85" t="s">
        <v>158</v>
      </c>
      <c r="D42" s="85" t="s">
        <v>85</v>
      </c>
      <c r="F42" s="85">
        <v>1.8256209999999999</v>
      </c>
      <c r="G42" s="85">
        <v>0.78083100000000005</v>
      </c>
      <c r="H42" s="85">
        <v>0.80813599999999997</v>
      </c>
      <c r="I42" s="85">
        <v>0.68537999999999999</v>
      </c>
      <c r="J42" s="85">
        <v>0.81165100000000001</v>
      </c>
      <c r="K42" s="85">
        <v>0.80979800000000002</v>
      </c>
      <c r="L42" s="85">
        <v>0.73929999999999996</v>
      </c>
      <c r="M42" s="85">
        <v>0.72230799999999995</v>
      </c>
      <c r="N42" s="85">
        <v>0.72296000000000005</v>
      </c>
      <c r="O42" s="85">
        <v>0.72182199999999996</v>
      </c>
      <c r="P42" s="85">
        <v>0.59805299999999995</v>
      </c>
      <c r="Q42" s="85">
        <v>0.59037600000000001</v>
      </c>
      <c r="R42" s="85">
        <v>0.59016000000000002</v>
      </c>
      <c r="S42" s="85">
        <v>0.58718700000000001</v>
      </c>
      <c r="T42" s="85">
        <v>0.58341299999999996</v>
      </c>
      <c r="U42" s="85">
        <v>0.58798300000000003</v>
      </c>
      <c r="V42" s="85">
        <v>0.58635599999999999</v>
      </c>
      <c r="W42" s="85">
        <v>0.57651799999999997</v>
      </c>
      <c r="X42" s="85">
        <v>0.57712200000000002</v>
      </c>
      <c r="Y42" s="85">
        <v>0.57633299999999998</v>
      </c>
      <c r="Z42" s="85">
        <v>0.57441600000000004</v>
      </c>
      <c r="AA42" s="85">
        <v>0.57957800000000004</v>
      </c>
      <c r="AB42" s="85">
        <v>0.55683199999999999</v>
      </c>
      <c r="AC42" s="85">
        <v>0.55307399999999995</v>
      </c>
      <c r="AD42" s="85">
        <v>0.55221500000000001</v>
      </c>
      <c r="AE42" s="85">
        <v>0.54527000000000003</v>
      </c>
      <c r="AF42" s="85">
        <v>0.54001600000000005</v>
      </c>
      <c r="AG42" s="85">
        <v>0.53536799999999996</v>
      </c>
      <c r="AH42" s="85">
        <v>0.53239300000000001</v>
      </c>
      <c r="AI42" s="86">
        <v>-4.2999999999999997E-2</v>
      </c>
    </row>
    <row r="43" spans="1:35" x14ac:dyDescent="0.25">
      <c r="A43" s="85" t="s">
        <v>159</v>
      </c>
      <c r="B43" s="85" t="s">
        <v>160</v>
      </c>
      <c r="D43" s="85" t="s">
        <v>85</v>
      </c>
    </row>
    <row r="44" spans="1:35" x14ac:dyDescent="0.25">
      <c r="A44" s="85" t="s">
        <v>86</v>
      </c>
      <c r="B44" s="85" t="s">
        <v>161</v>
      </c>
      <c r="C44" s="85" t="s">
        <v>162</v>
      </c>
      <c r="D44" s="85" t="s">
        <v>85</v>
      </c>
      <c r="F44" s="85">
        <v>104.764206</v>
      </c>
      <c r="G44" s="85">
        <v>105.6866</v>
      </c>
      <c r="H44" s="85">
        <v>106.951447</v>
      </c>
      <c r="I44" s="85">
        <v>108.029526</v>
      </c>
      <c r="J44" s="85">
        <v>109.803185</v>
      </c>
      <c r="K44" s="85">
        <v>110.474281</v>
      </c>
      <c r="L44" s="85">
        <v>111.29315200000001</v>
      </c>
      <c r="M44" s="85">
        <v>111.523239</v>
      </c>
      <c r="N44" s="85">
        <v>112.323662</v>
      </c>
      <c r="O44" s="85">
        <v>113.21151</v>
      </c>
      <c r="P44" s="85">
        <v>114.437622</v>
      </c>
      <c r="Q44" s="85">
        <v>115.430359</v>
      </c>
      <c r="R44" s="85">
        <v>116.44259599999999</v>
      </c>
      <c r="S44" s="85">
        <v>117.35573599999999</v>
      </c>
      <c r="T44" s="85">
        <v>117.95938099999999</v>
      </c>
      <c r="U44" s="85">
        <v>118.40920300000001</v>
      </c>
      <c r="V44" s="85">
        <v>118.580589</v>
      </c>
      <c r="W44" s="85">
        <v>118.766792</v>
      </c>
      <c r="X44" s="85">
        <v>118.68956</v>
      </c>
      <c r="Y44" s="85">
        <v>118.765907</v>
      </c>
      <c r="Z44" s="85">
        <v>119.423424</v>
      </c>
      <c r="AA44" s="85">
        <v>120.01164199999999</v>
      </c>
      <c r="AB44" s="85">
        <v>120.741867</v>
      </c>
      <c r="AC44" s="85">
        <v>121.32109800000001</v>
      </c>
      <c r="AD44" s="85">
        <v>121.640175</v>
      </c>
      <c r="AE44" s="85">
        <v>122.05538199999999</v>
      </c>
      <c r="AF44" s="85">
        <v>122.67742200000001</v>
      </c>
      <c r="AG44" s="85">
        <v>123.396187</v>
      </c>
      <c r="AH44" s="85">
        <v>124.25406599999999</v>
      </c>
      <c r="AI44" s="86">
        <v>6.0000000000000001E-3</v>
      </c>
    </row>
    <row r="45" spans="1:35" x14ac:dyDescent="0.25">
      <c r="A45" s="85" t="s">
        <v>89</v>
      </c>
      <c r="B45" s="85" t="s">
        <v>163</v>
      </c>
      <c r="C45" s="85" t="s">
        <v>164</v>
      </c>
      <c r="D45" s="85" t="s">
        <v>85</v>
      </c>
      <c r="F45" s="85">
        <v>104.690483</v>
      </c>
      <c r="G45" s="85">
        <v>108.81229399999999</v>
      </c>
      <c r="H45" s="85">
        <v>114.07891100000001</v>
      </c>
      <c r="I45" s="85">
        <v>117.787201</v>
      </c>
      <c r="J45" s="85">
        <v>124.26979799999999</v>
      </c>
      <c r="K45" s="85">
        <v>126.943893</v>
      </c>
      <c r="L45" s="85">
        <v>129.97438</v>
      </c>
      <c r="M45" s="85">
        <v>132.551376</v>
      </c>
      <c r="N45" s="85">
        <v>134.751205</v>
      </c>
      <c r="O45" s="85">
        <v>136.19929500000001</v>
      </c>
      <c r="P45" s="85">
        <v>137.12069700000001</v>
      </c>
      <c r="Q45" s="85">
        <v>137.98387099999999</v>
      </c>
      <c r="R45" s="85">
        <v>139.068375</v>
      </c>
      <c r="S45" s="85">
        <v>139.861954</v>
      </c>
      <c r="T45" s="85">
        <v>140.348679</v>
      </c>
      <c r="U45" s="85">
        <v>140.94143700000001</v>
      </c>
      <c r="V45" s="85">
        <v>141.61926299999999</v>
      </c>
      <c r="W45" s="85">
        <v>142.164108</v>
      </c>
      <c r="X45" s="85">
        <v>143.16920500000001</v>
      </c>
      <c r="Y45" s="85">
        <v>143.35882599999999</v>
      </c>
      <c r="Z45" s="85">
        <v>143.68693500000001</v>
      </c>
      <c r="AA45" s="85">
        <v>142.98710600000001</v>
      </c>
      <c r="AB45" s="85">
        <v>141.59690900000001</v>
      </c>
      <c r="AC45" s="85">
        <v>141.60945100000001</v>
      </c>
      <c r="AD45" s="85">
        <v>140.50349399999999</v>
      </c>
      <c r="AE45" s="85">
        <v>139.893539</v>
      </c>
      <c r="AF45" s="85">
        <v>138.207977</v>
      </c>
      <c r="AG45" s="85">
        <v>137.90093999999999</v>
      </c>
      <c r="AH45" s="85">
        <v>137.942566</v>
      </c>
      <c r="AI45" s="86">
        <v>0.01</v>
      </c>
    </row>
    <row r="46" spans="1:35" x14ac:dyDescent="0.25">
      <c r="A46" s="85" t="s">
        <v>92</v>
      </c>
      <c r="B46" s="85" t="s">
        <v>165</v>
      </c>
      <c r="C46" s="85" t="s">
        <v>166</v>
      </c>
      <c r="D46" s="85" t="s">
        <v>85</v>
      </c>
      <c r="F46" s="85">
        <v>104.689751</v>
      </c>
      <c r="G46" s="85">
        <v>97.696571000000006</v>
      </c>
      <c r="H46" s="85">
        <v>99.579880000000003</v>
      </c>
      <c r="I46" s="85">
        <v>100.40250399999999</v>
      </c>
      <c r="J46" s="85">
        <v>101.787132</v>
      </c>
      <c r="K46" s="85">
        <v>101.99891700000001</v>
      </c>
      <c r="L46" s="85">
        <v>101.994621</v>
      </c>
      <c r="M46" s="85">
        <v>101.96054100000001</v>
      </c>
      <c r="N46" s="85">
        <v>101.645241</v>
      </c>
      <c r="O46" s="85">
        <v>101.415131</v>
      </c>
      <c r="P46" s="85">
        <v>101.376198</v>
      </c>
      <c r="Q46" s="85">
        <v>101.310219</v>
      </c>
      <c r="R46" s="85">
        <v>101.41677900000001</v>
      </c>
      <c r="S46" s="85">
        <v>101.663437</v>
      </c>
      <c r="T46" s="85">
        <v>101.479294</v>
      </c>
      <c r="U46" s="85">
        <v>101.249863</v>
      </c>
      <c r="V46" s="85">
        <v>100.909721</v>
      </c>
      <c r="W46" s="85">
        <v>100.94551800000001</v>
      </c>
      <c r="X46" s="85">
        <v>101.31337000000001</v>
      </c>
      <c r="Y46" s="85">
        <v>101.317001</v>
      </c>
      <c r="Z46" s="85">
        <v>101.619713</v>
      </c>
      <c r="AA46" s="85">
        <v>101.69718899999999</v>
      </c>
      <c r="AB46" s="85">
        <v>101.484894</v>
      </c>
      <c r="AC46" s="85">
        <v>101.21122699999999</v>
      </c>
      <c r="AD46" s="85">
        <v>101.25372299999999</v>
      </c>
      <c r="AE46" s="85">
        <v>101.616287</v>
      </c>
      <c r="AF46" s="85">
        <v>101.7295</v>
      </c>
      <c r="AG46" s="85">
        <v>101.70611599999999</v>
      </c>
      <c r="AH46" s="85">
        <v>102.171486</v>
      </c>
      <c r="AI46" s="86">
        <v>-1E-3</v>
      </c>
    </row>
    <row r="47" spans="1:35" x14ac:dyDescent="0.25">
      <c r="A47" s="85" t="s">
        <v>167</v>
      </c>
    </row>
    <row r="48" spans="1:35" x14ac:dyDescent="0.25">
      <c r="A48" s="85" t="s">
        <v>168</v>
      </c>
      <c r="B48" s="85" t="s">
        <v>169</v>
      </c>
      <c r="D48" s="85" t="s">
        <v>85</v>
      </c>
    </row>
    <row r="49" spans="1:35" x14ac:dyDescent="0.25">
      <c r="A49" s="85" t="s">
        <v>86</v>
      </c>
      <c r="B49" s="85" t="s">
        <v>170</v>
      </c>
      <c r="C49" s="85" t="s">
        <v>171</v>
      </c>
      <c r="D49" s="85" t="s">
        <v>85</v>
      </c>
      <c r="F49" s="85">
        <v>13.824968</v>
      </c>
      <c r="G49" s="85">
        <v>14.777424999999999</v>
      </c>
      <c r="H49" s="85">
        <v>15.446031</v>
      </c>
      <c r="I49" s="85">
        <v>15.30518</v>
      </c>
      <c r="J49" s="85">
        <v>15.0045</v>
      </c>
      <c r="K49" s="85">
        <v>15.261106</v>
      </c>
      <c r="L49" s="85">
        <v>15.230433</v>
      </c>
      <c r="M49" s="85">
        <v>15.491680000000001</v>
      </c>
      <c r="N49" s="85">
        <v>15.589062999999999</v>
      </c>
      <c r="O49" s="85">
        <v>15.686406</v>
      </c>
      <c r="P49" s="85">
        <v>15.720078000000001</v>
      </c>
      <c r="Q49" s="85">
        <v>15.538974</v>
      </c>
      <c r="R49" s="85">
        <v>15.709466000000001</v>
      </c>
      <c r="S49" s="85">
        <v>15.851457</v>
      </c>
      <c r="T49" s="85">
        <v>15.843707</v>
      </c>
      <c r="U49" s="85">
        <v>15.807153</v>
      </c>
      <c r="V49" s="85">
        <v>15.874155999999999</v>
      </c>
      <c r="W49" s="85">
        <v>15.984639</v>
      </c>
      <c r="X49" s="85">
        <v>16.045517</v>
      </c>
      <c r="Y49" s="85">
        <v>16.390509000000002</v>
      </c>
      <c r="Z49" s="85">
        <v>16.327881000000001</v>
      </c>
      <c r="AA49" s="85">
        <v>16.155360999999999</v>
      </c>
      <c r="AB49" s="85">
        <v>15.890744</v>
      </c>
      <c r="AC49" s="85">
        <v>15.766374000000001</v>
      </c>
      <c r="AD49" s="85">
        <v>15.490686</v>
      </c>
      <c r="AE49" s="85">
        <v>15.523277999999999</v>
      </c>
      <c r="AF49" s="85">
        <v>15.392778</v>
      </c>
      <c r="AG49" s="85">
        <v>15.059613000000001</v>
      </c>
      <c r="AH49" s="85">
        <v>14.806977</v>
      </c>
      <c r="AI49" s="86">
        <v>2E-3</v>
      </c>
    </row>
    <row r="50" spans="1:35" x14ac:dyDescent="0.25">
      <c r="A50" s="85" t="s">
        <v>89</v>
      </c>
      <c r="B50" s="85" t="s">
        <v>172</v>
      </c>
      <c r="C50" s="85" t="s">
        <v>173</v>
      </c>
      <c r="D50" s="85" t="s">
        <v>85</v>
      </c>
      <c r="F50" s="85">
        <v>13.824368</v>
      </c>
      <c r="G50" s="85">
        <v>18.254498000000002</v>
      </c>
      <c r="H50" s="85">
        <v>14.654310000000001</v>
      </c>
      <c r="I50" s="85">
        <v>12.499438</v>
      </c>
      <c r="J50" s="85">
        <v>8.700666</v>
      </c>
      <c r="K50" s="85">
        <v>5.2689279999999998</v>
      </c>
      <c r="L50" s="85">
        <v>2.8072569999999999</v>
      </c>
      <c r="M50" s="85">
        <v>0.80997600000000003</v>
      </c>
      <c r="N50" s="85">
        <v>0.89594300000000004</v>
      </c>
      <c r="O50" s="85">
        <v>0.73376399999999997</v>
      </c>
      <c r="P50" s="85">
        <v>1.1882379999999999</v>
      </c>
      <c r="Q50" s="85">
        <v>1.2262869999999999</v>
      </c>
      <c r="R50" s="85">
        <v>1.2921990000000001</v>
      </c>
      <c r="S50" s="85">
        <v>1.3390299999999999</v>
      </c>
      <c r="T50" s="85">
        <v>1.503878</v>
      </c>
      <c r="U50" s="85">
        <v>1.8336440000000001</v>
      </c>
      <c r="V50" s="85">
        <v>2.1215820000000001</v>
      </c>
      <c r="W50" s="85">
        <v>2.649016</v>
      </c>
      <c r="X50" s="85">
        <v>2.4489130000000001</v>
      </c>
      <c r="Y50" s="85">
        <v>3.1741450000000002</v>
      </c>
      <c r="Z50" s="85">
        <v>3.7803260000000001</v>
      </c>
      <c r="AA50" s="85">
        <v>4.4754389999999997</v>
      </c>
      <c r="AB50" s="85">
        <v>6.3168389999999999</v>
      </c>
      <c r="AC50" s="85">
        <v>6.6072480000000002</v>
      </c>
      <c r="AD50" s="85">
        <v>7.9075839999999999</v>
      </c>
      <c r="AE50" s="85">
        <v>9.1495300000000004</v>
      </c>
      <c r="AF50" s="85">
        <v>12.053343</v>
      </c>
      <c r="AG50" s="85">
        <v>12.735655</v>
      </c>
      <c r="AH50" s="85">
        <v>13.112682</v>
      </c>
      <c r="AI50" s="86">
        <v>-2E-3</v>
      </c>
    </row>
    <row r="51" spans="1:35" x14ac:dyDescent="0.25">
      <c r="A51" s="85" t="s">
        <v>92</v>
      </c>
      <c r="B51" s="85" t="s">
        <v>174</v>
      </c>
      <c r="C51" s="85" t="s">
        <v>175</v>
      </c>
      <c r="D51" s="85" t="s">
        <v>85</v>
      </c>
      <c r="F51" s="85">
        <v>13.951401000000001</v>
      </c>
      <c r="G51" s="85">
        <v>12.3462</v>
      </c>
      <c r="H51" s="85">
        <v>11.988626999999999</v>
      </c>
      <c r="I51" s="85">
        <v>12.420906</v>
      </c>
      <c r="J51" s="85">
        <v>12.376404000000001</v>
      </c>
      <c r="K51" s="85">
        <v>12.309372</v>
      </c>
      <c r="L51" s="85">
        <v>12.189367000000001</v>
      </c>
      <c r="M51" s="85">
        <v>12.382099</v>
      </c>
      <c r="N51" s="85">
        <v>12.642075999999999</v>
      </c>
      <c r="O51" s="85">
        <v>13.131785000000001</v>
      </c>
      <c r="P51" s="85">
        <v>13.743252999999999</v>
      </c>
      <c r="Q51" s="85">
        <v>13.623913</v>
      </c>
      <c r="R51" s="85">
        <v>13.82513</v>
      </c>
      <c r="S51" s="85">
        <v>13.892378000000001</v>
      </c>
      <c r="T51" s="85">
        <v>14.239872999999999</v>
      </c>
      <c r="U51" s="85">
        <v>14.585592</v>
      </c>
      <c r="V51" s="85">
        <v>14.782886</v>
      </c>
      <c r="W51" s="85">
        <v>14.718652000000001</v>
      </c>
      <c r="X51" s="85">
        <v>14.798916</v>
      </c>
      <c r="Y51" s="85">
        <v>14.95641</v>
      </c>
      <c r="Z51" s="85">
        <v>14.796824000000001</v>
      </c>
      <c r="AA51" s="85">
        <v>15.209833</v>
      </c>
      <c r="AB51" s="85">
        <v>15.463272</v>
      </c>
      <c r="AC51" s="85">
        <v>15.667797</v>
      </c>
      <c r="AD51" s="85">
        <v>15.713176000000001</v>
      </c>
      <c r="AE51" s="85">
        <v>15.621786</v>
      </c>
      <c r="AF51" s="85">
        <v>15.503406</v>
      </c>
      <c r="AG51" s="85">
        <v>15.404778</v>
      </c>
      <c r="AH51" s="85">
        <v>15.445871</v>
      </c>
      <c r="AI51" s="86">
        <v>4.0000000000000001E-3</v>
      </c>
    </row>
    <row r="52" spans="1:35" x14ac:dyDescent="0.25">
      <c r="A52" s="85" t="s">
        <v>176</v>
      </c>
      <c r="B52" s="85" t="s">
        <v>177</v>
      </c>
      <c r="D52" s="85" t="s">
        <v>85</v>
      </c>
    </row>
    <row r="53" spans="1:35" x14ac:dyDescent="0.25">
      <c r="A53" s="85" t="s">
        <v>86</v>
      </c>
      <c r="B53" s="85" t="s">
        <v>178</v>
      </c>
      <c r="C53" s="85" t="s">
        <v>179</v>
      </c>
      <c r="D53" s="85" t="s">
        <v>85</v>
      </c>
      <c r="F53" s="85">
        <v>4.758858</v>
      </c>
      <c r="G53" s="85">
        <v>4.8393420000000003</v>
      </c>
      <c r="H53" s="85">
        <v>4.0300890000000003</v>
      </c>
      <c r="I53" s="85">
        <v>4.0340949999999998</v>
      </c>
      <c r="J53" s="85">
        <v>4.0358739999999997</v>
      </c>
      <c r="K53" s="85">
        <v>3.9928560000000002</v>
      </c>
      <c r="L53" s="85">
        <v>3.9138630000000001</v>
      </c>
      <c r="M53" s="85">
        <v>3.8377659999999998</v>
      </c>
      <c r="N53" s="85">
        <v>3.8044229999999999</v>
      </c>
      <c r="O53" s="85">
        <v>3.8062960000000001</v>
      </c>
      <c r="P53" s="85">
        <v>3.7409319999999999</v>
      </c>
      <c r="Q53" s="85">
        <v>3.7181160000000002</v>
      </c>
      <c r="R53" s="85">
        <v>3.6847699999999999</v>
      </c>
      <c r="S53" s="85">
        <v>3.6818710000000001</v>
      </c>
      <c r="T53" s="85">
        <v>3.6705369999999999</v>
      </c>
      <c r="U53" s="85">
        <v>3.6813039999999999</v>
      </c>
      <c r="V53" s="85">
        <v>3.6850719999999999</v>
      </c>
      <c r="W53" s="85">
        <v>3.6928719999999999</v>
      </c>
      <c r="X53" s="85">
        <v>3.7024089999999998</v>
      </c>
      <c r="Y53" s="85">
        <v>3.7233679999999998</v>
      </c>
      <c r="Z53" s="85">
        <v>3.7186750000000002</v>
      </c>
      <c r="AA53" s="85">
        <v>3.7253620000000001</v>
      </c>
      <c r="AB53" s="85">
        <v>3.7171259999999999</v>
      </c>
      <c r="AC53" s="85">
        <v>3.7475429999999998</v>
      </c>
      <c r="AD53" s="85">
        <v>3.7224379999999999</v>
      </c>
      <c r="AE53" s="85">
        <v>3.7441249999999999</v>
      </c>
      <c r="AF53" s="85">
        <v>3.8167680000000002</v>
      </c>
      <c r="AG53" s="85">
        <v>3.836668</v>
      </c>
      <c r="AH53" s="85">
        <v>3.7676440000000002</v>
      </c>
      <c r="AI53" s="86">
        <v>-8.0000000000000002E-3</v>
      </c>
    </row>
    <row r="54" spans="1:35" x14ac:dyDescent="0.25">
      <c r="A54" s="85" t="s">
        <v>89</v>
      </c>
      <c r="B54" s="85" t="s">
        <v>180</v>
      </c>
      <c r="C54" s="85" t="s">
        <v>181</v>
      </c>
      <c r="D54" s="85" t="s">
        <v>85</v>
      </c>
      <c r="F54" s="85">
        <v>4.7186519999999996</v>
      </c>
      <c r="G54" s="85">
        <v>3.7949090000000001</v>
      </c>
      <c r="H54" s="85">
        <v>3.7132329999999998</v>
      </c>
      <c r="I54" s="85">
        <v>3.5557609999999999</v>
      </c>
      <c r="J54" s="85">
        <v>3.3056779999999999</v>
      </c>
      <c r="K54" s="85">
        <v>3.2487599999999999</v>
      </c>
      <c r="L54" s="85">
        <v>3.2272110000000001</v>
      </c>
      <c r="M54" s="85">
        <v>3.2904019999999998</v>
      </c>
      <c r="N54" s="85">
        <v>3.2136079999999998</v>
      </c>
      <c r="O54" s="85">
        <v>3.1809440000000002</v>
      </c>
      <c r="P54" s="85">
        <v>3.1053389999999998</v>
      </c>
      <c r="Q54" s="85">
        <v>3.0735619999999999</v>
      </c>
      <c r="R54" s="85">
        <v>3.079501</v>
      </c>
      <c r="S54" s="85">
        <v>3.0678999999999998</v>
      </c>
      <c r="T54" s="85">
        <v>3.0414560000000002</v>
      </c>
      <c r="U54" s="85">
        <v>2.9967790000000001</v>
      </c>
      <c r="V54" s="85">
        <v>2.9804400000000002</v>
      </c>
      <c r="W54" s="85">
        <v>2.9574099999999999</v>
      </c>
      <c r="X54" s="85">
        <v>2.9199060000000001</v>
      </c>
      <c r="Y54" s="85">
        <v>2.7812320000000001</v>
      </c>
      <c r="Z54" s="85">
        <v>2.807385</v>
      </c>
      <c r="AA54" s="85">
        <v>2.7768609999999998</v>
      </c>
      <c r="AB54" s="85">
        <v>2.7494999999999998</v>
      </c>
      <c r="AC54" s="85">
        <v>2.7543709999999999</v>
      </c>
      <c r="AD54" s="85">
        <v>2.76552</v>
      </c>
      <c r="AE54" s="85">
        <v>2.7917209999999999</v>
      </c>
      <c r="AF54" s="85">
        <v>2.8131840000000001</v>
      </c>
      <c r="AG54" s="85">
        <v>2.801599</v>
      </c>
      <c r="AH54" s="85">
        <v>2.7771970000000001</v>
      </c>
      <c r="AI54" s="86">
        <v>-1.9E-2</v>
      </c>
    </row>
    <row r="55" spans="1:35" x14ac:dyDescent="0.25">
      <c r="A55" s="85" t="s">
        <v>92</v>
      </c>
      <c r="B55" s="85" t="s">
        <v>182</v>
      </c>
      <c r="C55" s="85" t="s">
        <v>183</v>
      </c>
      <c r="D55" s="85" t="s">
        <v>85</v>
      </c>
      <c r="F55" s="85">
        <v>4.7127650000000001</v>
      </c>
      <c r="G55" s="85">
        <v>5.2238550000000004</v>
      </c>
      <c r="H55" s="85">
        <v>5.2702830000000001</v>
      </c>
      <c r="I55" s="85">
        <v>5.2570759999999996</v>
      </c>
      <c r="J55" s="85">
        <v>5.3320930000000004</v>
      </c>
      <c r="K55" s="85">
        <v>5.3973259999999996</v>
      </c>
      <c r="L55" s="85">
        <v>5.4493819999999999</v>
      </c>
      <c r="M55" s="85">
        <v>5.4461009999999996</v>
      </c>
      <c r="N55" s="85">
        <v>5.5056070000000004</v>
      </c>
      <c r="O55" s="85">
        <v>5.448804</v>
      </c>
      <c r="P55" s="85">
        <v>5.4788329999999998</v>
      </c>
      <c r="Q55" s="85">
        <v>5.604406</v>
      </c>
      <c r="R55" s="85">
        <v>5.6453350000000002</v>
      </c>
      <c r="S55" s="85">
        <v>5.6932029999999996</v>
      </c>
      <c r="T55" s="85">
        <v>5.7463030000000002</v>
      </c>
      <c r="U55" s="85">
        <v>5.7926690000000001</v>
      </c>
      <c r="V55" s="85">
        <v>5.8379219999999998</v>
      </c>
      <c r="W55" s="85">
        <v>5.8943289999999999</v>
      </c>
      <c r="X55" s="85">
        <v>5.8750489999999997</v>
      </c>
      <c r="Y55" s="85">
        <v>5.6874159999999998</v>
      </c>
      <c r="Z55" s="85">
        <v>5.7748210000000002</v>
      </c>
      <c r="AA55" s="85">
        <v>5.8697419999999996</v>
      </c>
      <c r="AB55" s="85">
        <v>5.9646920000000003</v>
      </c>
      <c r="AC55" s="85">
        <v>6.0677510000000003</v>
      </c>
      <c r="AD55" s="85">
        <v>6.1604200000000002</v>
      </c>
      <c r="AE55" s="85">
        <v>6.2312690000000002</v>
      </c>
      <c r="AF55" s="85">
        <v>6.3250599999999997</v>
      </c>
      <c r="AG55" s="85">
        <v>6.4237000000000002</v>
      </c>
      <c r="AH55" s="85">
        <v>6.526268</v>
      </c>
      <c r="AI55" s="86">
        <v>1.2E-2</v>
      </c>
    </row>
    <row r="56" spans="1:35" x14ac:dyDescent="0.25">
      <c r="A56" s="85" t="s">
        <v>184</v>
      </c>
      <c r="B56" s="85" t="s">
        <v>185</v>
      </c>
      <c r="D56" s="85" t="s">
        <v>85</v>
      </c>
    </row>
    <row r="57" spans="1:35" x14ac:dyDescent="0.25">
      <c r="A57" s="85" t="s">
        <v>86</v>
      </c>
      <c r="B57" s="85" t="s">
        <v>186</v>
      </c>
      <c r="C57" s="85" t="s">
        <v>187</v>
      </c>
      <c r="D57" s="85" t="s">
        <v>85</v>
      </c>
      <c r="F57" s="85">
        <v>2.981649</v>
      </c>
      <c r="G57" s="85">
        <v>2.8084820000000001</v>
      </c>
      <c r="H57" s="85">
        <v>2.4610690000000002</v>
      </c>
      <c r="I57" s="85">
        <v>2.35087</v>
      </c>
      <c r="J57" s="85">
        <v>2.2521100000000001</v>
      </c>
      <c r="K57" s="85">
        <v>2.1840480000000002</v>
      </c>
      <c r="L57" s="85">
        <v>2.0737390000000002</v>
      </c>
      <c r="M57" s="85">
        <v>2.0405530000000001</v>
      </c>
      <c r="N57" s="85">
        <v>2.0728650000000002</v>
      </c>
      <c r="O57" s="85">
        <v>2.0679400000000001</v>
      </c>
      <c r="P57" s="85">
        <v>2.1186799999999999</v>
      </c>
      <c r="Q57" s="85">
        <v>2.137902</v>
      </c>
      <c r="R57" s="85">
        <v>2.141702</v>
      </c>
      <c r="S57" s="85">
        <v>2.125696</v>
      </c>
      <c r="T57" s="85">
        <v>2.080384</v>
      </c>
      <c r="U57" s="85">
        <v>2.0793509999999999</v>
      </c>
      <c r="V57" s="85">
        <v>2.1369690000000001</v>
      </c>
      <c r="W57" s="85">
        <v>2.1100599999999998</v>
      </c>
      <c r="X57" s="85">
        <v>2.231398</v>
      </c>
      <c r="Y57" s="85">
        <v>2.2567810000000001</v>
      </c>
      <c r="Z57" s="85">
        <v>2.2697090000000002</v>
      </c>
      <c r="AA57" s="85">
        <v>2.3180019999999999</v>
      </c>
      <c r="AB57" s="85">
        <v>2.4019599999999999</v>
      </c>
      <c r="AC57" s="85">
        <v>2.477401</v>
      </c>
      <c r="AD57" s="85">
        <v>2.5080589999999998</v>
      </c>
      <c r="AE57" s="85">
        <v>2.53545</v>
      </c>
      <c r="AF57" s="85">
        <v>2.5825819999999999</v>
      </c>
      <c r="AG57" s="85">
        <v>2.5992690000000001</v>
      </c>
      <c r="AH57" s="85">
        <v>2.6272039999999999</v>
      </c>
      <c r="AI57" s="86">
        <v>-5.0000000000000001E-3</v>
      </c>
    </row>
    <row r="58" spans="1:35" x14ac:dyDescent="0.25">
      <c r="A58" s="85" t="s">
        <v>89</v>
      </c>
      <c r="B58" s="85" t="s">
        <v>188</v>
      </c>
      <c r="C58" s="85" t="s">
        <v>189</v>
      </c>
      <c r="D58" s="85" t="s">
        <v>85</v>
      </c>
      <c r="F58" s="85">
        <v>2.9770430000000001</v>
      </c>
      <c r="G58" s="85">
        <v>2.8577539999999999</v>
      </c>
      <c r="H58" s="85">
        <v>2.4053200000000001</v>
      </c>
      <c r="I58" s="85">
        <v>2.236348</v>
      </c>
      <c r="J58" s="85">
        <v>1.9572179999999999</v>
      </c>
      <c r="K58" s="85">
        <v>1.899052</v>
      </c>
      <c r="L58" s="85">
        <v>1.827826</v>
      </c>
      <c r="M58" s="85">
        <v>1.7630060000000001</v>
      </c>
      <c r="N58" s="85">
        <v>1.8182830000000001</v>
      </c>
      <c r="O58" s="85">
        <v>1.8631580000000001</v>
      </c>
      <c r="P58" s="85">
        <v>1.9390320000000001</v>
      </c>
      <c r="Q58" s="85">
        <v>1.9536750000000001</v>
      </c>
      <c r="R58" s="85">
        <v>1.9498329999999999</v>
      </c>
      <c r="S58" s="85">
        <v>1.9542870000000001</v>
      </c>
      <c r="T58" s="85">
        <v>1.958005</v>
      </c>
      <c r="U58" s="85">
        <v>1.977133</v>
      </c>
      <c r="V58" s="85">
        <v>2.0054660000000002</v>
      </c>
      <c r="W58" s="85">
        <v>2.0718390000000002</v>
      </c>
      <c r="X58" s="85">
        <v>2.1403370000000002</v>
      </c>
      <c r="Y58" s="85">
        <v>2.1817030000000002</v>
      </c>
      <c r="Z58" s="85">
        <v>2.2475369999999999</v>
      </c>
      <c r="AA58" s="85">
        <v>2.343683</v>
      </c>
      <c r="AB58" s="85">
        <v>2.5157759999999998</v>
      </c>
      <c r="AC58" s="85">
        <v>2.5564010000000001</v>
      </c>
      <c r="AD58" s="85">
        <v>2.6294279999999999</v>
      </c>
      <c r="AE58" s="85">
        <v>2.6637430000000002</v>
      </c>
      <c r="AF58" s="85">
        <v>2.7354790000000002</v>
      </c>
      <c r="AG58" s="85">
        <v>2.7509730000000001</v>
      </c>
      <c r="AH58" s="85">
        <v>2.7636319999999999</v>
      </c>
      <c r="AI58" s="86">
        <v>-3.0000000000000001E-3</v>
      </c>
    </row>
    <row r="59" spans="1:35" x14ac:dyDescent="0.25">
      <c r="A59" s="85" t="s">
        <v>92</v>
      </c>
      <c r="B59" s="85" t="s">
        <v>190</v>
      </c>
      <c r="C59" s="85" t="s">
        <v>191</v>
      </c>
      <c r="D59" s="85" t="s">
        <v>85</v>
      </c>
      <c r="F59" s="85">
        <v>2.9860319999999998</v>
      </c>
      <c r="G59" s="85">
        <v>2.5982340000000002</v>
      </c>
      <c r="H59" s="85">
        <v>2.086684</v>
      </c>
      <c r="I59" s="85">
        <v>2.0846900000000002</v>
      </c>
      <c r="J59" s="85">
        <v>2.0685319999999998</v>
      </c>
      <c r="K59" s="85">
        <v>1.949927</v>
      </c>
      <c r="L59" s="85">
        <v>1.7964629999999999</v>
      </c>
      <c r="M59" s="85">
        <v>1.7550520000000001</v>
      </c>
      <c r="N59" s="85">
        <v>1.8311580000000001</v>
      </c>
      <c r="O59" s="85">
        <v>1.83839</v>
      </c>
      <c r="P59" s="85">
        <v>1.8860749999999999</v>
      </c>
      <c r="Q59" s="85">
        <v>1.898444</v>
      </c>
      <c r="R59" s="85">
        <v>1.8890480000000001</v>
      </c>
      <c r="S59" s="85">
        <v>1.8870210000000001</v>
      </c>
      <c r="T59" s="85">
        <v>1.8965399999999999</v>
      </c>
      <c r="U59" s="85">
        <v>1.896906</v>
      </c>
      <c r="V59" s="85">
        <v>1.929711</v>
      </c>
      <c r="W59" s="85">
        <v>1.970888</v>
      </c>
      <c r="X59" s="85">
        <v>1.9756819999999999</v>
      </c>
      <c r="Y59" s="85">
        <v>2.001544</v>
      </c>
      <c r="Z59" s="85">
        <v>2.0404740000000001</v>
      </c>
      <c r="AA59" s="85">
        <v>2.0958899999999998</v>
      </c>
      <c r="AB59" s="85">
        <v>2.1873089999999999</v>
      </c>
      <c r="AC59" s="85">
        <v>2.267808</v>
      </c>
      <c r="AD59" s="85">
        <v>2.2988719999999998</v>
      </c>
      <c r="AE59" s="85">
        <v>2.327963</v>
      </c>
      <c r="AF59" s="85">
        <v>2.3948299999999998</v>
      </c>
      <c r="AG59" s="85">
        <v>2.4325540000000001</v>
      </c>
      <c r="AH59" s="85">
        <v>2.461433</v>
      </c>
      <c r="AI59" s="86">
        <v>-7.0000000000000001E-3</v>
      </c>
    </row>
    <row r="60" spans="1:35" x14ac:dyDescent="0.25">
      <c r="A60" s="85" t="s">
        <v>151</v>
      </c>
      <c r="B60" s="85" t="s">
        <v>192</v>
      </c>
      <c r="D60" s="85" t="s">
        <v>85</v>
      </c>
    </row>
    <row r="61" spans="1:35" x14ac:dyDescent="0.25">
      <c r="A61" s="85" t="s">
        <v>86</v>
      </c>
      <c r="B61" s="85" t="s">
        <v>193</v>
      </c>
      <c r="C61" s="85" t="s">
        <v>194</v>
      </c>
      <c r="D61" s="85" t="s">
        <v>85</v>
      </c>
      <c r="F61" s="85">
        <v>0.25367000000000001</v>
      </c>
      <c r="G61" s="85">
        <v>0.337121</v>
      </c>
      <c r="H61" s="85">
        <v>0.14549000000000001</v>
      </c>
      <c r="I61" s="85">
        <v>0.13084100000000001</v>
      </c>
      <c r="J61" s="85">
        <v>0.141319</v>
      </c>
      <c r="K61" s="85">
        <v>0.155275</v>
      </c>
      <c r="L61" s="85">
        <v>0.17730299999999999</v>
      </c>
      <c r="M61" s="85">
        <v>0.16914799999999999</v>
      </c>
      <c r="N61" s="85">
        <v>0.176284</v>
      </c>
      <c r="O61" s="85">
        <v>0.166932</v>
      </c>
      <c r="P61" s="85">
        <v>0.17031399999999999</v>
      </c>
      <c r="Q61" s="85">
        <v>0.16933599999999999</v>
      </c>
      <c r="R61" s="85">
        <v>0.17039799999999999</v>
      </c>
      <c r="S61" s="85">
        <v>0.16594200000000001</v>
      </c>
      <c r="T61" s="85">
        <v>0.16400500000000001</v>
      </c>
      <c r="U61" s="85">
        <v>0.163859</v>
      </c>
      <c r="V61" s="85">
        <v>0.167017</v>
      </c>
      <c r="W61" s="85">
        <v>0.16908000000000001</v>
      </c>
      <c r="X61" s="85">
        <v>0.17061399999999999</v>
      </c>
      <c r="Y61" s="85">
        <v>0.166044</v>
      </c>
      <c r="Z61" s="85">
        <v>0.16572100000000001</v>
      </c>
      <c r="AA61" s="85">
        <v>0.16325200000000001</v>
      </c>
      <c r="AB61" s="85">
        <v>0.161465</v>
      </c>
      <c r="AC61" s="85">
        <v>0.15851699999999999</v>
      </c>
      <c r="AD61" s="85">
        <v>0.155057</v>
      </c>
      <c r="AE61" s="85">
        <v>0.154695</v>
      </c>
      <c r="AF61" s="85">
        <v>0.15764900000000001</v>
      </c>
      <c r="AG61" s="85">
        <v>0.15917999999999999</v>
      </c>
      <c r="AH61" s="85">
        <v>0.15726100000000001</v>
      </c>
      <c r="AI61" s="86">
        <v>-1.7000000000000001E-2</v>
      </c>
    </row>
    <row r="62" spans="1:35" x14ac:dyDescent="0.25">
      <c r="A62" s="85" t="s">
        <v>89</v>
      </c>
      <c r="B62" s="85" t="s">
        <v>195</v>
      </c>
      <c r="C62" s="85" t="s">
        <v>196</v>
      </c>
      <c r="D62" s="85" t="s">
        <v>85</v>
      </c>
      <c r="F62" s="85">
        <v>0.24591099999999999</v>
      </c>
      <c r="G62" s="85">
        <v>0.32164999999999999</v>
      </c>
      <c r="H62" s="85">
        <v>0.148842</v>
      </c>
      <c r="I62" s="85">
        <v>0.13744500000000001</v>
      </c>
      <c r="J62" s="85">
        <v>0.14108499999999999</v>
      </c>
      <c r="K62" s="85">
        <v>0.156054</v>
      </c>
      <c r="L62" s="85">
        <v>0.17526600000000001</v>
      </c>
      <c r="M62" s="85">
        <v>0.16959099999999999</v>
      </c>
      <c r="N62" s="85">
        <v>0.17626</v>
      </c>
      <c r="O62" s="85">
        <v>0.16794300000000001</v>
      </c>
      <c r="P62" s="85">
        <v>0.17211099999999999</v>
      </c>
      <c r="Q62" s="85">
        <v>0.17008999999999999</v>
      </c>
      <c r="R62" s="85">
        <v>0.17535100000000001</v>
      </c>
      <c r="S62" s="85">
        <v>0.17233100000000001</v>
      </c>
      <c r="T62" s="85">
        <v>0.17089199999999999</v>
      </c>
      <c r="U62" s="85">
        <v>0.17244799999999999</v>
      </c>
      <c r="V62" s="85">
        <v>0.176645</v>
      </c>
      <c r="W62" s="85">
        <v>0.17691499999999999</v>
      </c>
      <c r="X62" s="85">
        <v>0.17869699999999999</v>
      </c>
      <c r="Y62" s="85">
        <v>0.17396600000000001</v>
      </c>
      <c r="Z62" s="85">
        <v>0.17824899999999999</v>
      </c>
      <c r="AA62" s="85">
        <v>0.18309700000000001</v>
      </c>
      <c r="AB62" s="85">
        <v>0.18629299999999999</v>
      </c>
      <c r="AC62" s="85">
        <v>0.18574599999999999</v>
      </c>
      <c r="AD62" s="85">
        <v>0.18207499999999999</v>
      </c>
      <c r="AE62" s="85">
        <v>0.17924599999999999</v>
      </c>
      <c r="AF62" s="85">
        <v>0.17983099999999999</v>
      </c>
      <c r="AG62" s="85">
        <v>0.17999599999999999</v>
      </c>
      <c r="AH62" s="85">
        <v>0.18393499999999999</v>
      </c>
      <c r="AI62" s="86">
        <v>-0.01</v>
      </c>
    </row>
    <row r="63" spans="1:35" x14ac:dyDescent="0.25">
      <c r="A63" s="85" t="s">
        <v>92</v>
      </c>
      <c r="B63" s="85" t="s">
        <v>197</v>
      </c>
      <c r="C63" s="85" t="s">
        <v>198</v>
      </c>
      <c r="D63" s="85" t="s">
        <v>85</v>
      </c>
      <c r="F63" s="85">
        <v>0.24443300000000001</v>
      </c>
      <c r="G63" s="85">
        <v>0.31375900000000001</v>
      </c>
      <c r="H63" s="85">
        <v>0.14235</v>
      </c>
      <c r="I63" s="85">
        <v>0.128828</v>
      </c>
      <c r="J63" s="85">
        <v>0.135793</v>
      </c>
      <c r="K63" s="85">
        <v>0.14922099999999999</v>
      </c>
      <c r="L63" s="85">
        <v>0.15576400000000001</v>
      </c>
      <c r="M63" s="85">
        <v>0.15209900000000001</v>
      </c>
      <c r="N63" s="85">
        <v>0.16842599999999999</v>
      </c>
      <c r="O63" s="85">
        <v>0.158633</v>
      </c>
      <c r="P63" s="85">
        <v>0.16090399999999999</v>
      </c>
      <c r="Q63" s="85">
        <v>0.16141800000000001</v>
      </c>
      <c r="R63" s="85">
        <v>0.16686999999999999</v>
      </c>
      <c r="S63" s="85">
        <v>0.164133</v>
      </c>
      <c r="T63" s="85">
        <v>0.15612200000000001</v>
      </c>
      <c r="U63" s="85">
        <v>0.15421000000000001</v>
      </c>
      <c r="V63" s="85">
        <v>0.16304099999999999</v>
      </c>
      <c r="W63" s="85">
        <v>0.16531499999999999</v>
      </c>
      <c r="X63" s="85">
        <v>0.16355700000000001</v>
      </c>
      <c r="Y63" s="85">
        <v>0.15970200000000001</v>
      </c>
      <c r="Z63" s="85">
        <v>0.15848799999999999</v>
      </c>
      <c r="AA63" s="85">
        <v>0.15889900000000001</v>
      </c>
      <c r="AB63" s="85">
        <v>0.16000400000000001</v>
      </c>
      <c r="AC63" s="85">
        <v>0.15940799999999999</v>
      </c>
      <c r="AD63" s="85">
        <v>0.15983</v>
      </c>
      <c r="AE63" s="85">
        <v>0.159026</v>
      </c>
      <c r="AF63" s="85">
        <v>0.15853400000000001</v>
      </c>
      <c r="AG63" s="85">
        <v>0.16030700000000001</v>
      </c>
      <c r="AH63" s="85">
        <v>0.157772</v>
      </c>
      <c r="AI63" s="86">
        <v>-1.6E-2</v>
      </c>
    </row>
    <row r="64" spans="1:35" x14ac:dyDescent="0.25">
      <c r="A64" s="85" t="s">
        <v>159</v>
      </c>
      <c r="B64" s="85" t="s">
        <v>199</v>
      </c>
      <c r="D64" s="85" t="s">
        <v>85</v>
      </c>
    </row>
    <row r="65" spans="1:35" x14ac:dyDescent="0.25">
      <c r="A65" s="85" t="s">
        <v>86</v>
      </c>
      <c r="B65" s="85" t="s">
        <v>200</v>
      </c>
      <c r="C65" s="85" t="s">
        <v>201</v>
      </c>
      <c r="D65" s="85" t="s">
        <v>85</v>
      </c>
      <c r="F65" s="85">
        <v>21.819144999999999</v>
      </c>
      <c r="G65" s="85">
        <v>22.762371000000002</v>
      </c>
      <c r="H65" s="85">
        <v>22.08268</v>
      </c>
      <c r="I65" s="85">
        <v>21.820986000000001</v>
      </c>
      <c r="J65" s="85">
        <v>21.433803999999999</v>
      </c>
      <c r="K65" s="85">
        <v>21.593285000000002</v>
      </c>
      <c r="L65" s="85">
        <v>21.395336</v>
      </c>
      <c r="M65" s="85">
        <v>21.539145999999999</v>
      </c>
      <c r="N65" s="85">
        <v>21.642633</v>
      </c>
      <c r="O65" s="85">
        <v>21.727573</v>
      </c>
      <c r="P65" s="85">
        <v>21.750001999999999</v>
      </c>
      <c r="Q65" s="85">
        <v>21.564329000000001</v>
      </c>
      <c r="R65" s="85">
        <v>21.706337000000001</v>
      </c>
      <c r="S65" s="85">
        <v>21.824964999999999</v>
      </c>
      <c r="T65" s="85">
        <v>21.758633</v>
      </c>
      <c r="U65" s="85">
        <v>21.731667000000002</v>
      </c>
      <c r="V65" s="85">
        <v>21.863212999999998</v>
      </c>
      <c r="W65" s="85">
        <v>21.956651999999998</v>
      </c>
      <c r="X65" s="85">
        <v>22.149939</v>
      </c>
      <c r="Y65" s="85">
        <v>22.536701000000001</v>
      </c>
      <c r="Z65" s="85">
        <v>22.481985000000002</v>
      </c>
      <c r="AA65" s="85">
        <v>22.361977</v>
      </c>
      <c r="AB65" s="85">
        <v>22.171295000000001</v>
      </c>
      <c r="AC65" s="85">
        <v>22.149836000000001</v>
      </c>
      <c r="AD65" s="85">
        <v>21.876242000000001</v>
      </c>
      <c r="AE65" s="85">
        <v>21.957547999999999</v>
      </c>
      <c r="AF65" s="85">
        <v>21.949777999999998</v>
      </c>
      <c r="AG65" s="85">
        <v>21.654731999999999</v>
      </c>
      <c r="AH65" s="85">
        <v>21.359085</v>
      </c>
      <c r="AI65" s="86">
        <v>-1E-3</v>
      </c>
    </row>
    <row r="66" spans="1:35" x14ac:dyDescent="0.25">
      <c r="A66" s="85" t="s">
        <v>89</v>
      </c>
      <c r="B66" s="85" t="s">
        <v>202</v>
      </c>
      <c r="C66" s="85" t="s">
        <v>203</v>
      </c>
      <c r="D66" s="85" t="s">
        <v>85</v>
      </c>
      <c r="F66" s="85">
        <v>21.765974</v>
      </c>
      <c r="G66" s="85">
        <v>25.228811</v>
      </c>
      <c r="H66" s="85">
        <v>20.921707000000001</v>
      </c>
      <c r="I66" s="85">
        <v>18.428992999999998</v>
      </c>
      <c r="J66" s="85">
        <v>14.104649</v>
      </c>
      <c r="K66" s="85">
        <v>10.572794999999999</v>
      </c>
      <c r="L66" s="85">
        <v>8.0375599999999991</v>
      </c>
      <c r="M66" s="85">
        <v>6.0329740000000003</v>
      </c>
      <c r="N66" s="85">
        <v>6.104095</v>
      </c>
      <c r="O66" s="85">
        <v>5.9458089999999997</v>
      </c>
      <c r="P66" s="85">
        <v>6.4047200000000002</v>
      </c>
      <c r="Q66" s="85">
        <v>6.4236139999999997</v>
      </c>
      <c r="R66" s="85">
        <v>6.4968839999999997</v>
      </c>
      <c r="S66" s="85">
        <v>6.5335479999999997</v>
      </c>
      <c r="T66" s="85">
        <v>6.6742309999999998</v>
      </c>
      <c r="U66" s="85">
        <v>6.9800040000000001</v>
      </c>
      <c r="V66" s="85">
        <v>7.2841319999999996</v>
      </c>
      <c r="W66" s="85">
        <v>7.855181</v>
      </c>
      <c r="X66" s="85">
        <v>7.6878529999999996</v>
      </c>
      <c r="Y66" s="85">
        <v>8.3110470000000003</v>
      </c>
      <c r="Z66" s="85">
        <v>9.013496</v>
      </c>
      <c r="AA66" s="85">
        <v>9.7790789999999994</v>
      </c>
      <c r="AB66" s="85">
        <v>11.768408000000001</v>
      </c>
      <c r="AC66" s="85">
        <v>12.103766</v>
      </c>
      <c r="AD66" s="85">
        <v>13.484608</v>
      </c>
      <c r="AE66" s="85">
        <v>14.784241</v>
      </c>
      <c r="AF66" s="85">
        <v>17.781836999999999</v>
      </c>
      <c r="AG66" s="85">
        <v>18.468223999999999</v>
      </c>
      <c r="AH66" s="85">
        <v>18.837446</v>
      </c>
      <c r="AI66" s="86">
        <v>-5.0000000000000001E-3</v>
      </c>
    </row>
    <row r="67" spans="1:35" x14ac:dyDescent="0.25">
      <c r="A67" s="85" t="s">
        <v>92</v>
      </c>
      <c r="B67" s="85" t="s">
        <v>204</v>
      </c>
      <c r="C67" s="85" t="s">
        <v>205</v>
      </c>
      <c r="D67" s="85" t="s">
        <v>85</v>
      </c>
      <c r="F67" s="85">
        <v>21.894629999999999</v>
      </c>
      <c r="G67" s="85">
        <v>20.482047999999999</v>
      </c>
      <c r="H67" s="85">
        <v>19.487943999999999</v>
      </c>
      <c r="I67" s="85">
        <v>19.891500000000001</v>
      </c>
      <c r="J67" s="85">
        <v>19.912821000000001</v>
      </c>
      <c r="K67" s="85">
        <v>19.805845000000001</v>
      </c>
      <c r="L67" s="85">
        <v>19.590976999999999</v>
      </c>
      <c r="M67" s="85">
        <v>19.73535</v>
      </c>
      <c r="N67" s="85">
        <v>20.147268</v>
      </c>
      <c r="O67" s="85">
        <v>20.577611999999998</v>
      </c>
      <c r="P67" s="85">
        <v>21.269065999999999</v>
      </c>
      <c r="Q67" s="85">
        <v>21.288179</v>
      </c>
      <c r="R67" s="85">
        <v>21.526382000000002</v>
      </c>
      <c r="S67" s="85">
        <v>21.636735999999999</v>
      </c>
      <c r="T67" s="85">
        <v>22.038837000000001</v>
      </c>
      <c r="U67" s="85">
        <v>22.429376999999999</v>
      </c>
      <c r="V67" s="85">
        <v>22.713557999999999</v>
      </c>
      <c r="W67" s="85">
        <v>22.749182000000001</v>
      </c>
      <c r="X67" s="85">
        <v>22.813203999999999</v>
      </c>
      <c r="Y67" s="85">
        <v>22.805073</v>
      </c>
      <c r="Z67" s="85">
        <v>22.770605</v>
      </c>
      <c r="AA67" s="85">
        <v>23.334364000000001</v>
      </c>
      <c r="AB67" s="85">
        <v>23.775276000000002</v>
      </c>
      <c r="AC67" s="85">
        <v>24.162766000000001</v>
      </c>
      <c r="AD67" s="85">
        <v>24.332298000000002</v>
      </c>
      <c r="AE67" s="85">
        <v>24.340042</v>
      </c>
      <c r="AF67" s="85">
        <v>24.381826</v>
      </c>
      <c r="AG67" s="85">
        <v>24.421341000000002</v>
      </c>
      <c r="AH67" s="85">
        <v>24.591345</v>
      </c>
      <c r="AI67" s="86">
        <v>4.0000000000000001E-3</v>
      </c>
    </row>
    <row r="68" spans="1:35" x14ac:dyDescent="0.25">
      <c r="A68" s="85" t="s">
        <v>206</v>
      </c>
    </row>
    <row r="69" spans="1:35" x14ac:dyDescent="0.25">
      <c r="A69" s="85" t="s">
        <v>176</v>
      </c>
      <c r="B69" s="85" t="s">
        <v>207</v>
      </c>
      <c r="D69" s="85" t="s">
        <v>85</v>
      </c>
    </row>
    <row r="70" spans="1:35" x14ac:dyDescent="0.25">
      <c r="A70" s="85" t="s">
        <v>86</v>
      </c>
      <c r="B70" s="85" t="s">
        <v>208</v>
      </c>
      <c r="C70" s="85" t="s">
        <v>209</v>
      </c>
      <c r="D70" s="85" t="s">
        <v>85</v>
      </c>
      <c r="F70" s="85">
        <v>18.536159999999999</v>
      </c>
      <c r="G70" s="85">
        <v>19.040469999999999</v>
      </c>
      <c r="H70" s="85">
        <v>20.328047000000002</v>
      </c>
      <c r="I70" s="85">
        <v>20.579879999999999</v>
      </c>
      <c r="J70" s="85">
        <v>21.071783</v>
      </c>
      <c r="K70" s="85">
        <v>21.489708</v>
      </c>
      <c r="L70" s="85">
        <v>21.636562000000001</v>
      </c>
      <c r="M70" s="85">
        <v>21.880472000000001</v>
      </c>
      <c r="N70" s="85">
        <v>22.202881000000001</v>
      </c>
      <c r="O70" s="85">
        <v>22.327625000000001</v>
      </c>
      <c r="P70" s="85">
        <v>22.464676000000001</v>
      </c>
      <c r="Q70" s="85">
        <v>22.515352</v>
      </c>
      <c r="R70" s="85">
        <v>22.756022999999999</v>
      </c>
      <c r="S70" s="85">
        <v>22.978777000000001</v>
      </c>
      <c r="T70" s="85">
        <v>23.076605000000001</v>
      </c>
      <c r="U70" s="85">
        <v>23.112068000000001</v>
      </c>
      <c r="V70" s="85">
        <v>23.121672</v>
      </c>
      <c r="W70" s="85">
        <v>23.267797000000002</v>
      </c>
      <c r="X70" s="85">
        <v>23.053844000000002</v>
      </c>
      <c r="Y70" s="85">
        <v>23.139195999999998</v>
      </c>
      <c r="Z70" s="85">
        <v>23.210156999999999</v>
      </c>
      <c r="AA70" s="85">
        <v>23.236941999999999</v>
      </c>
      <c r="AB70" s="85">
        <v>23.218385999999999</v>
      </c>
      <c r="AC70" s="85">
        <v>23.136253</v>
      </c>
      <c r="AD70" s="85">
        <v>22.799206000000002</v>
      </c>
      <c r="AE70" s="85">
        <v>22.530909999999999</v>
      </c>
      <c r="AF70" s="85">
        <v>22.513947999999999</v>
      </c>
      <c r="AG70" s="85">
        <v>22.402639000000001</v>
      </c>
      <c r="AH70" s="85">
        <v>21.931286</v>
      </c>
      <c r="AI70" s="86">
        <v>6.0000000000000001E-3</v>
      </c>
    </row>
    <row r="71" spans="1:35" x14ac:dyDescent="0.25">
      <c r="A71" s="85" t="s">
        <v>89</v>
      </c>
      <c r="B71" s="85" t="s">
        <v>210</v>
      </c>
      <c r="C71" s="85" t="s">
        <v>211</v>
      </c>
      <c r="D71" s="85" t="s">
        <v>85</v>
      </c>
      <c r="F71" s="85">
        <v>18.544346000000001</v>
      </c>
      <c r="G71" s="85">
        <v>24.432718000000001</v>
      </c>
      <c r="H71" s="85">
        <v>25.851517000000001</v>
      </c>
      <c r="I71" s="85">
        <v>26.339102</v>
      </c>
      <c r="J71" s="85">
        <v>27.565436999999999</v>
      </c>
      <c r="K71" s="85">
        <v>26.538599000000001</v>
      </c>
      <c r="L71" s="85">
        <v>26.448519000000001</v>
      </c>
      <c r="M71" s="85">
        <v>26.432600000000001</v>
      </c>
      <c r="N71" s="85">
        <v>27.894259999999999</v>
      </c>
      <c r="O71" s="85">
        <v>28.248777</v>
      </c>
      <c r="P71" s="85">
        <v>28.534468</v>
      </c>
      <c r="Q71" s="85">
        <v>28.592946999999999</v>
      </c>
      <c r="R71" s="85">
        <v>28.798158999999998</v>
      </c>
      <c r="S71" s="85">
        <v>28.581883999999999</v>
      </c>
      <c r="T71" s="85">
        <v>28.325790000000001</v>
      </c>
      <c r="U71" s="85">
        <v>28.318580999999998</v>
      </c>
      <c r="V71" s="85">
        <v>28.349262</v>
      </c>
      <c r="W71" s="85">
        <v>28.564512000000001</v>
      </c>
      <c r="X71" s="85">
        <v>28.314812</v>
      </c>
      <c r="Y71" s="85">
        <v>28.141065999999999</v>
      </c>
      <c r="Z71" s="85">
        <v>28.201059000000001</v>
      </c>
      <c r="AA71" s="85">
        <v>27.830598999999999</v>
      </c>
      <c r="AB71" s="85">
        <v>27.879681000000001</v>
      </c>
      <c r="AC71" s="85">
        <v>27.592213000000001</v>
      </c>
      <c r="AD71" s="85">
        <v>27.469809999999999</v>
      </c>
      <c r="AE71" s="85">
        <v>27.482158999999999</v>
      </c>
      <c r="AF71" s="85">
        <v>28.257776</v>
      </c>
      <c r="AG71" s="85">
        <v>27.901492999999999</v>
      </c>
      <c r="AH71" s="85">
        <v>27.523917999999998</v>
      </c>
      <c r="AI71" s="86">
        <v>1.4E-2</v>
      </c>
    </row>
    <row r="72" spans="1:35" x14ac:dyDescent="0.25">
      <c r="A72" s="85" t="s">
        <v>92</v>
      </c>
      <c r="B72" s="85" t="s">
        <v>212</v>
      </c>
      <c r="C72" s="85" t="s">
        <v>213</v>
      </c>
      <c r="D72" s="85" t="s">
        <v>85</v>
      </c>
      <c r="F72" s="85">
        <v>16.432468</v>
      </c>
      <c r="G72" s="85">
        <v>11.552239999999999</v>
      </c>
      <c r="H72" s="85">
        <v>12.241548999999999</v>
      </c>
      <c r="I72" s="85">
        <v>12.114008999999999</v>
      </c>
      <c r="J72" s="85">
        <v>12.23992</v>
      </c>
      <c r="K72" s="85">
        <v>12.120107000000001</v>
      </c>
      <c r="L72" s="85">
        <v>11.931844</v>
      </c>
      <c r="M72" s="85">
        <v>11.776061</v>
      </c>
      <c r="N72" s="85">
        <v>11.840541999999999</v>
      </c>
      <c r="O72" s="85">
        <v>11.814572999999999</v>
      </c>
      <c r="P72" s="85">
        <v>11.982497</v>
      </c>
      <c r="Q72" s="85">
        <v>11.851454</v>
      </c>
      <c r="R72" s="85">
        <v>11.913091</v>
      </c>
      <c r="S72" s="85">
        <v>11.824646</v>
      </c>
      <c r="T72" s="85">
        <v>11.766249999999999</v>
      </c>
      <c r="U72" s="85">
        <v>11.617502</v>
      </c>
      <c r="V72" s="85">
        <v>11.421777000000001</v>
      </c>
      <c r="W72" s="85">
        <v>11.353379</v>
      </c>
      <c r="X72" s="85">
        <v>11.329229</v>
      </c>
      <c r="Y72" s="85">
        <v>10.916743</v>
      </c>
      <c r="Z72" s="85">
        <v>10.721587</v>
      </c>
      <c r="AA72" s="85">
        <v>10.86612</v>
      </c>
      <c r="AB72" s="85">
        <v>10.754462999999999</v>
      </c>
      <c r="AC72" s="85">
        <v>10.361049</v>
      </c>
      <c r="AD72" s="85">
        <v>10.021841</v>
      </c>
      <c r="AE72" s="85">
        <v>9.6606310000000004</v>
      </c>
      <c r="AF72" s="85">
        <v>9.2952630000000003</v>
      </c>
      <c r="AG72" s="85">
        <v>8.8099620000000005</v>
      </c>
      <c r="AH72" s="85">
        <v>8.3885699999999996</v>
      </c>
      <c r="AI72" s="86">
        <v>-2.4E-2</v>
      </c>
    </row>
    <row r="73" spans="1:35" x14ac:dyDescent="0.25">
      <c r="A73" s="85" t="s">
        <v>184</v>
      </c>
      <c r="B73" s="85" t="s">
        <v>214</v>
      </c>
      <c r="D73" s="85" t="s">
        <v>85</v>
      </c>
    </row>
    <row r="74" spans="1:35" x14ac:dyDescent="0.25">
      <c r="A74" s="85" t="s">
        <v>86</v>
      </c>
      <c r="B74" s="85" t="s">
        <v>215</v>
      </c>
      <c r="C74" s="85" t="s">
        <v>216</v>
      </c>
      <c r="D74" s="85" t="s">
        <v>85</v>
      </c>
      <c r="F74" s="85">
        <v>7.1570140000000002</v>
      </c>
      <c r="G74" s="85">
        <v>7.945881</v>
      </c>
      <c r="H74" s="85">
        <v>7.9438149999999998</v>
      </c>
      <c r="I74" s="85">
        <v>8.3370300000000004</v>
      </c>
      <c r="J74" s="85">
        <v>8.8427430000000005</v>
      </c>
      <c r="K74" s="85">
        <v>9.2638459999999991</v>
      </c>
      <c r="L74" s="85">
        <v>9.6647580000000008</v>
      </c>
      <c r="M74" s="85">
        <v>10.022475999999999</v>
      </c>
      <c r="N74" s="85">
        <v>10.671082</v>
      </c>
      <c r="O74" s="85">
        <v>11.372363</v>
      </c>
      <c r="P74" s="85">
        <v>12.069704</v>
      </c>
      <c r="Q74" s="85">
        <v>12.747916999999999</v>
      </c>
      <c r="R74" s="85">
        <v>13.325286999999999</v>
      </c>
      <c r="S74" s="85">
        <v>13.720262999999999</v>
      </c>
      <c r="T74" s="85">
        <v>13.973807000000001</v>
      </c>
      <c r="U74" s="85">
        <v>14.186524</v>
      </c>
      <c r="V74" s="85">
        <v>14.301539</v>
      </c>
      <c r="W74" s="85">
        <v>14.335634000000001</v>
      </c>
      <c r="X74" s="85">
        <v>14.360343</v>
      </c>
      <c r="Y74" s="85">
        <v>14.349729</v>
      </c>
      <c r="Z74" s="85">
        <v>14.358644</v>
      </c>
      <c r="AA74" s="85">
        <v>14.365799000000001</v>
      </c>
      <c r="AB74" s="85">
        <v>14.408306</v>
      </c>
      <c r="AC74" s="85">
        <v>14.392715000000001</v>
      </c>
      <c r="AD74" s="85">
        <v>14.375298000000001</v>
      </c>
      <c r="AE74" s="85">
        <v>14.355017999999999</v>
      </c>
      <c r="AF74" s="85">
        <v>14.358720999999999</v>
      </c>
      <c r="AG74" s="85">
        <v>14.323404</v>
      </c>
      <c r="AH74" s="85">
        <v>14.304577</v>
      </c>
      <c r="AI74" s="86">
        <v>2.5000000000000001E-2</v>
      </c>
    </row>
    <row r="75" spans="1:35" x14ac:dyDescent="0.25">
      <c r="A75" s="85" t="s">
        <v>89</v>
      </c>
      <c r="B75" s="85" t="s">
        <v>217</v>
      </c>
      <c r="C75" s="85" t="s">
        <v>218</v>
      </c>
      <c r="D75" s="85" t="s">
        <v>85</v>
      </c>
      <c r="F75" s="85">
        <v>7.1569029999999998</v>
      </c>
      <c r="G75" s="85">
        <v>7.9191700000000003</v>
      </c>
      <c r="H75" s="85">
        <v>7.810689</v>
      </c>
      <c r="I75" s="85">
        <v>8.1413670000000007</v>
      </c>
      <c r="J75" s="85">
        <v>8.5885719999999992</v>
      </c>
      <c r="K75" s="85">
        <v>8.9431089999999998</v>
      </c>
      <c r="L75" s="85">
        <v>9.6000910000000008</v>
      </c>
      <c r="M75" s="85">
        <v>10.213704999999999</v>
      </c>
      <c r="N75" s="85">
        <v>10.831879000000001</v>
      </c>
      <c r="O75" s="85">
        <v>11.509606</v>
      </c>
      <c r="P75" s="85">
        <v>12.177647</v>
      </c>
      <c r="Q75" s="85">
        <v>12.850394</v>
      </c>
      <c r="R75" s="85">
        <v>13.522432</v>
      </c>
      <c r="S75" s="85">
        <v>14.211183</v>
      </c>
      <c r="T75" s="85">
        <v>14.854536</v>
      </c>
      <c r="U75" s="85">
        <v>15.462344</v>
      </c>
      <c r="V75" s="85">
        <v>16.085806000000002</v>
      </c>
      <c r="W75" s="85">
        <v>16.713037</v>
      </c>
      <c r="X75" s="85">
        <v>17.349346000000001</v>
      </c>
      <c r="Y75" s="85">
        <v>17.938455999999999</v>
      </c>
      <c r="Z75" s="85">
        <v>18.340820000000001</v>
      </c>
      <c r="AA75" s="85">
        <v>18.435659000000001</v>
      </c>
      <c r="AB75" s="85">
        <v>18.464860999999999</v>
      </c>
      <c r="AC75" s="85">
        <v>18.436575000000001</v>
      </c>
      <c r="AD75" s="85">
        <v>18.416971</v>
      </c>
      <c r="AE75" s="85">
        <v>18.384077000000001</v>
      </c>
      <c r="AF75" s="85">
        <v>18.380526</v>
      </c>
      <c r="AG75" s="85">
        <v>18.323404</v>
      </c>
      <c r="AH75" s="85">
        <v>18.316455999999999</v>
      </c>
      <c r="AI75" s="86">
        <v>3.4000000000000002E-2</v>
      </c>
    </row>
    <row r="76" spans="1:35" x14ac:dyDescent="0.25">
      <c r="A76" s="85" t="s">
        <v>92</v>
      </c>
      <c r="B76" s="85" t="s">
        <v>219</v>
      </c>
      <c r="C76" s="85" t="s">
        <v>220</v>
      </c>
      <c r="D76" s="85" t="s">
        <v>85</v>
      </c>
      <c r="F76" s="85">
        <v>7.1569630000000002</v>
      </c>
      <c r="G76" s="85">
        <v>5.7698140000000002</v>
      </c>
      <c r="H76" s="85">
        <v>7.2035939999999998</v>
      </c>
      <c r="I76" s="85">
        <v>8.3476510000000008</v>
      </c>
      <c r="J76" s="85">
        <v>8.9810359999999996</v>
      </c>
      <c r="K76" s="85">
        <v>9.1560310000000005</v>
      </c>
      <c r="L76" s="85">
        <v>9.2796579999999995</v>
      </c>
      <c r="M76" s="85">
        <v>9.3427190000000007</v>
      </c>
      <c r="N76" s="85">
        <v>9.3917540000000006</v>
      </c>
      <c r="O76" s="85">
        <v>9.4842890000000004</v>
      </c>
      <c r="P76" s="85">
        <v>9.5495129999999993</v>
      </c>
      <c r="Q76" s="85">
        <v>9.5973240000000004</v>
      </c>
      <c r="R76" s="85">
        <v>9.6625370000000004</v>
      </c>
      <c r="S76" s="85">
        <v>9.7499509999999994</v>
      </c>
      <c r="T76" s="85">
        <v>9.8126549999999995</v>
      </c>
      <c r="U76" s="85">
        <v>9.7945670000000007</v>
      </c>
      <c r="V76" s="85">
        <v>9.7564209999999996</v>
      </c>
      <c r="W76" s="85">
        <v>9.7946950000000008</v>
      </c>
      <c r="X76" s="85">
        <v>9.8155590000000004</v>
      </c>
      <c r="Y76" s="85">
        <v>9.7713839999999994</v>
      </c>
      <c r="Z76" s="85">
        <v>9.7230500000000006</v>
      </c>
      <c r="AA76" s="85">
        <v>9.6144639999999999</v>
      </c>
      <c r="AB76" s="85">
        <v>9.6481689999999993</v>
      </c>
      <c r="AC76" s="85">
        <v>9.4498739999999994</v>
      </c>
      <c r="AD76" s="85">
        <v>9.4055409999999995</v>
      </c>
      <c r="AE76" s="85">
        <v>9.3938930000000003</v>
      </c>
      <c r="AF76" s="85">
        <v>9.3556589999999993</v>
      </c>
      <c r="AG76" s="85">
        <v>9.2751859999999997</v>
      </c>
      <c r="AH76" s="85">
        <v>9.2556250000000002</v>
      </c>
      <c r="AI76" s="86">
        <v>8.9999999999999993E-3</v>
      </c>
    </row>
    <row r="77" spans="1:35" x14ac:dyDescent="0.25">
      <c r="A77" s="85" t="s">
        <v>111</v>
      </c>
      <c r="B77" s="85" t="s">
        <v>221</v>
      </c>
      <c r="D77" s="85" t="s">
        <v>85</v>
      </c>
    </row>
    <row r="78" spans="1:35" x14ac:dyDescent="0.25">
      <c r="A78" s="85" t="s">
        <v>86</v>
      </c>
      <c r="B78" s="85" t="s">
        <v>222</v>
      </c>
      <c r="C78" s="85" t="s">
        <v>223</v>
      </c>
      <c r="D78" s="85" t="s">
        <v>85</v>
      </c>
      <c r="F78" s="85">
        <v>2.1545730000000001</v>
      </c>
      <c r="G78" s="85">
        <v>2.1435559999999998</v>
      </c>
      <c r="H78" s="85">
        <v>2.7799659999999999</v>
      </c>
      <c r="I78" s="85">
        <v>2.7159759999999999</v>
      </c>
      <c r="J78" s="85">
        <v>2.8481350000000001</v>
      </c>
      <c r="K78" s="85">
        <v>2.8107069999999998</v>
      </c>
      <c r="L78" s="85">
        <v>2.8227359999999999</v>
      </c>
      <c r="M78" s="85">
        <v>2.8087870000000001</v>
      </c>
      <c r="N78" s="85">
        <v>2.8101069999999999</v>
      </c>
      <c r="O78" s="85">
        <v>2.838428</v>
      </c>
      <c r="P78" s="85">
        <v>2.8912900000000001</v>
      </c>
      <c r="Q78" s="85">
        <v>2.8190089999999999</v>
      </c>
      <c r="R78" s="85">
        <v>2.7945600000000002</v>
      </c>
      <c r="S78" s="85">
        <v>2.8213910000000002</v>
      </c>
      <c r="T78" s="85">
        <v>2.7845870000000001</v>
      </c>
      <c r="U78" s="85">
        <v>2.726998</v>
      </c>
      <c r="V78" s="85">
        <v>2.7707769999999998</v>
      </c>
      <c r="W78" s="85">
        <v>2.712615</v>
      </c>
      <c r="X78" s="85">
        <v>2.7229890000000001</v>
      </c>
      <c r="Y78" s="85">
        <v>2.7082160000000002</v>
      </c>
      <c r="Z78" s="85">
        <v>2.723382</v>
      </c>
      <c r="AA78" s="85">
        <v>2.6906240000000001</v>
      </c>
      <c r="AB78" s="85">
        <v>2.6948310000000002</v>
      </c>
      <c r="AC78" s="85">
        <v>2.703859</v>
      </c>
      <c r="AD78" s="85">
        <v>2.6886749999999999</v>
      </c>
      <c r="AE78" s="85">
        <v>2.682404</v>
      </c>
      <c r="AF78" s="85">
        <v>2.7056499999999999</v>
      </c>
      <c r="AG78" s="85">
        <v>2.707865</v>
      </c>
      <c r="AH78" s="85">
        <v>2.7239949999999999</v>
      </c>
      <c r="AI78" s="86">
        <v>8.0000000000000002E-3</v>
      </c>
    </row>
    <row r="79" spans="1:35" x14ac:dyDescent="0.25">
      <c r="A79" s="85" t="s">
        <v>89</v>
      </c>
      <c r="B79" s="85" t="s">
        <v>224</v>
      </c>
      <c r="C79" s="85" t="s">
        <v>225</v>
      </c>
      <c r="D79" s="85" t="s">
        <v>85</v>
      </c>
      <c r="F79" s="85">
        <v>2.0884480000000001</v>
      </c>
      <c r="G79" s="85">
        <v>2.0840360000000002</v>
      </c>
      <c r="H79" s="85">
        <v>2.686712</v>
      </c>
      <c r="I79" s="85">
        <v>2.6373669999999998</v>
      </c>
      <c r="J79" s="85">
        <v>2.7793359999999998</v>
      </c>
      <c r="K79" s="85">
        <v>2.7491249999999998</v>
      </c>
      <c r="L79" s="85">
        <v>2.7553049999999999</v>
      </c>
      <c r="M79" s="85">
        <v>2.740475</v>
      </c>
      <c r="N79" s="85">
        <v>2.788211</v>
      </c>
      <c r="O79" s="85">
        <v>2.818203</v>
      </c>
      <c r="P79" s="85">
        <v>2.8739810000000001</v>
      </c>
      <c r="Q79" s="85">
        <v>2.7961610000000001</v>
      </c>
      <c r="R79" s="85">
        <v>2.7714219999999998</v>
      </c>
      <c r="S79" s="85">
        <v>2.7981120000000002</v>
      </c>
      <c r="T79" s="85">
        <v>2.7605439999999999</v>
      </c>
      <c r="U79" s="85">
        <v>2.7439040000000001</v>
      </c>
      <c r="V79" s="85">
        <v>2.7598579999999999</v>
      </c>
      <c r="W79" s="85">
        <v>2.7017959999999999</v>
      </c>
      <c r="X79" s="85">
        <v>2.7159840000000002</v>
      </c>
      <c r="Y79" s="85">
        <v>2.7007560000000002</v>
      </c>
      <c r="Z79" s="85">
        <v>2.7154980000000002</v>
      </c>
      <c r="AA79" s="85">
        <v>2.6819679999999999</v>
      </c>
      <c r="AB79" s="85">
        <v>2.6855560000000001</v>
      </c>
      <c r="AC79" s="85">
        <v>2.6950850000000002</v>
      </c>
      <c r="AD79" s="85">
        <v>2.6809989999999999</v>
      </c>
      <c r="AE79" s="85">
        <v>2.6767569999999998</v>
      </c>
      <c r="AF79" s="85">
        <v>2.7049560000000001</v>
      </c>
      <c r="AG79" s="85">
        <v>2.7126990000000002</v>
      </c>
      <c r="AH79" s="85">
        <v>2.7270180000000002</v>
      </c>
      <c r="AI79" s="86">
        <v>0.01</v>
      </c>
    </row>
    <row r="80" spans="1:35" x14ac:dyDescent="0.25">
      <c r="A80" s="85" t="s">
        <v>92</v>
      </c>
      <c r="B80" s="85" t="s">
        <v>226</v>
      </c>
      <c r="C80" s="85" t="s">
        <v>227</v>
      </c>
      <c r="D80" s="85" t="s">
        <v>85</v>
      </c>
      <c r="F80" s="85">
        <v>2.0884610000000001</v>
      </c>
      <c r="G80" s="85">
        <v>2.1909429999999999</v>
      </c>
      <c r="H80" s="85">
        <v>2.7089029999999998</v>
      </c>
      <c r="I80" s="85">
        <v>2.6263960000000002</v>
      </c>
      <c r="J80" s="85">
        <v>2.8349479999999998</v>
      </c>
      <c r="K80" s="85">
        <v>2.8052290000000002</v>
      </c>
      <c r="L80" s="85">
        <v>2.7998210000000001</v>
      </c>
      <c r="M80" s="85">
        <v>2.7880029999999998</v>
      </c>
      <c r="N80" s="85">
        <v>2.8045930000000001</v>
      </c>
      <c r="O80" s="85">
        <v>2.8355160000000001</v>
      </c>
      <c r="P80" s="85">
        <v>2.891769</v>
      </c>
      <c r="Q80" s="85">
        <v>2.8143280000000002</v>
      </c>
      <c r="R80" s="85">
        <v>2.7900149999999999</v>
      </c>
      <c r="S80" s="85">
        <v>2.8169520000000001</v>
      </c>
      <c r="T80" s="85">
        <v>2.7795239999999999</v>
      </c>
      <c r="U80" s="85">
        <v>2.7687529999999998</v>
      </c>
      <c r="V80" s="85">
        <v>2.7803550000000001</v>
      </c>
      <c r="W80" s="85">
        <v>2.7042830000000002</v>
      </c>
      <c r="X80" s="85">
        <v>2.7138499999999999</v>
      </c>
      <c r="Y80" s="85">
        <v>2.6808360000000002</v>
      </c>
      <c r="Z80" s="85">
        <v>2.6950029999999998</v>
      </c>
      <c r="AA80" s="85">
        <v>2.6684060000000001</v>
      </c>
      <c r="AB80" s="85">
        <v>2.6974360000000002</v>
      </c>
      <c r="AC80" s="85">
        <v>2.7044039999999998</v>
      </c>
      <c r="AD80" s="85">
        <v>2.6878549999999999</v>
      </c>
      <c r="AE80" s="85">
        <v>2.6816719999999998</v>
      </c>
      <c r="AF80" s="85">
        <v>2.7082619999999999</v>
      </c>
      <c r="AG80" s="85">
        <v>2.7145600000000001</v>
      </c>
      <c r="AH80" s="85">
        <v>2.7275740000000002</v>
      </c>
      <c r="AI80" s="86">
        <v>0.01</v>
      </c>
    </row>
    <row r="81" spans="1:35" x14ac:dyDescent="0.25">
      <c r="A81" s="85" t="s">
        <v>159</v>
      </c>
      <c r="B81" s="85" t="s">
        <v>228</v>
      </c>
      <c r="D81" s="85" t="s">
        <v>85</v>
      </c>
    </row>
    <row r="82" spans="1:35" x14ac:dyDescent="0.25">
      <c r="A82" s="85" t="s">
        <v>86</v>
      </c>
      <c r="B82" s="85" t="s">
        <v>229</v>
      </c>
      <c r="C82" s="85" t="s">
        <v>230</v>
      </c>
      <c r="D82" s="85" t="s">
        <v>85</v>
      </c>
      <c r="F82" s="85">
        <v>27.847746000000001</v>
      </c>
      <c r="G82" s="85">
        <v>29.129908</v>
      </c>
      <c r="H82" s="85">
        <v>31.051828</v>
      </c>
      <c r="I82" s="85">
        <v>31.632887</v>
      </c>
      <c r="J82" s="85">
        <v>32.762661000000001</v>
      </c>
      <c r="K82" s="85">
        <v>33.564261999999999</v>
      </c>
      <c r="L82" s="85">
        <v>34.124054000000001</v>
      </c>
      <c r="M82" s="85">
        <v>34.711734999999997</v>
      </c>
      <c r="N82" s="85">
        <v>35.684071000000003</v>
      </c>
      <c r="O82" s="85">
        <v>36.538418</v>
      </c>
      <c r="P82" s="85">
        <v>37.425666999999997</v>
      </c>
      <c r="Q82" s="85">
        <v>38.082275000000003</v>
      </c>
      <c r="R82" s="85">
        <v>38.875869999999999</v>
      </c>
      <c r="S82" s="85">
        <v>39.520432</v>
      </c>
      <c r="T82" s="85">
        <v>39.834999000000003</v>
      </c>
      <c r="U82" s="85">
        <v>40.025588999999997</v>
      </c>
      <c r="V82" s="85">
        <v>40.193984999999998</v>
      </c>
      <c r="W82" s="85">
        <v>40.316048000000002</v>
      </c>
      <c r="X82" s="85">
        <v>40.137177000000001</v>
      </c>
      <c r="Y82" s="85">
        <v>40.197144000000002</v>
      </c>
      <c r="Z82" s="85">
        <v>40.292183000000001</v>
      </c>
      <c r="AA82" s="85">
        <v>40.293365000000001</v>
      </c>
      <c r="AB82" s="85">
        <v>40.321525999999999</v>
      </c>
      <c r="AC82" s="85">
        <v>40.232826000000003</v>
      </c>
      <c r="AD82" s="85">
        <v>39.863177999999998</v>
      </c>
      <c r="AE82" s="85">
        <v>39.568333000000003</v>
      </c>
      <c r="AF82" s="85">
        <v>39.578319999999998</v>
      </c>
      <c r="AG82" s="85">
        <v>39.433909999999997</v>
      </c>
      <c r="AH82" s="85">
        <v>38.959857999999997</v>
      </c>
      <c r="AI82" s="86">
        <v>1.2E-2</v>
      </c>
    </row>
    <row r="83" spans="1:35" x14ac:dyDescent="0.25">
      <c r="A83" s="85" t="s">
        <v>89</v>
      </c>
      <c r="B83" s="85" t="s">
        <v>231</v>
      </c>
      <c r="C83" s="85" t="s">
        <v>232</v>
      </c>
      <c r="D83" s="85" t="s">
        <v>85</v>
      </c>
      <c r="F83" s="85">
        <v>27.789695999999999</v>
      </c>
      <c r="G83" s="85">
        <v>34.435924999999997</v>
      </c>
      <c r="H83" s="85">
        <v>36.348914999999998</v>
      </c>
      <c r="I83" s="85">
        <v>37.117835999999997</v>
      </c>
      <c r="J83" s="85">
        <v>38.933342000000003</v>
      </c>
      <c r="K83" s="85">
        <v>38.230834999999999</v>
      </c>
      <c r="L83" s="85">
        <v>38.803916999999998</v>
      </c>
      <c r="M83" s="85">
        <v>39.386780000000002</v>
      </c>
      <c r="N83" s="85">
        <v>41.514350999999998</v>
      </c>
      <c r="O83" s="85">
        <v>42.576588000000001</v>
      </c>
      <c r="P83" s="85">
        <v>43.586094000000003</v>
      </c>
      <c r="Q83" s="85">
        <v>44.239502000000002</v>
      </c>
      <c r="R83" s="85">
        <v>45.092013999999999</v>
      </c>
      <c r="S83" s="85">
        <v>45.591178999999997</v>
      </c>
      <c r="T83" s="85">
        <v>45.940871999999999</v>
      </c>
      <c r="U83" s="85">
        <v>46.524830000000001</v>
      </c>
      <c r="V83" s="85">
        <v>47.194923000000003</v>
      </c>
      <c r="W83" s="85">
        <v>47.979346999999997</v>
      </c>
      <c r="X83" s="85">
        <v>48.380141999999999</v>
      </c>
      <c r="Y83" s="85">
        <v>48.780276999999998</v>
      </c>
      <c r="Z83" s="85">
        <v>49.257373999999999</v>
      </c>
      <c r="AA83" s="85">
        <v>48.948227000000003</v>
      </c>
      <c r="AB83" s="85">
        <v>49.030098000000002</v>
      </c>
      <c r="AC83" s="85">
        <v>48.723869000000001</v>
      </c>
      <c r="AD83" s="85">
        <v>48.567779999999999</v>
      </c>
      <c r="AE83" s="85">
        <v>48.542991999999998</v>
      </c>
      <c r="AF83" s="85">
        <v>49.343257999999999</v>
      </c>
      <c r="AG83" s="85">
        <v>48.937598999999999</v>
      </c>
      <c r="AH83" s="85">
        <v>48.567390000000003</v>
      </c>
      <c r="AI83" s="86">
        <v>0.02</v>
      </c>
    </row>
    <row r="84" spans="1:35" x14ac:dyDescent="0.25">
      <c r="A84" s="85" t="s">
        <v>92</v>
      </c>
      <c r="B84" s="85" t="s">
        <v>233</v>
      </c>
      <c r="C84" s="85" t="s">
        <v>234</v>
      </c>
      <c r="D84" s="85" t="s">
        <v>85</v>
      </c>
      <c r="F84" s="85">
        <v>25.677893000000001</v>
      </c>
      <c r="G84" s="85">
        <v>19.512996999999999</v>
      </c>
      <c r="H84" s="85">
        <v>22.154045</v>
      </c>
      <c r="I84" s="85">
        <v>23.088056999999999</v>
      </c>
      <c r="J84" s="85">
        <v>24.055902</v>
      </c>
      <c r="K84" s="85">
        <v>24.081367</v>
      </c>
      <c r="L84" s="85">
        <v>24.011322</v>
      </c>
      <c r="M84" s="85">
        <v>23.906783999999998</v>
      </c>
      <c r="N84" s="85">
        <v>24.03689</v>
      </c>
      <c r="O84" s="85">
        <v>24.134378000000002</v>
      </c>
      <c r="P84" s="85">
        <v>24.423779</v>
      </c>
      <c r="Q84" s="85">
        <v>24.263107000000002</v>
      </c>
      <c r="R84" s="85">
        <v>24.365641</v>
      </c>
      <c r="S84" s="85">
        <v>24.391548</v>
      </c>
      <c r="T84" s="85">
        <v>24.358429000000001</v>
      </c>
      <c r="U84" s="85">
        <v>24.180821999999999</v>
      </c>
      <c r="V84" s="85">
        <v>23.958552999999998</v>
      </c>
      <c r="W84" s="85">
        <v>23.852357999999999</v>
      </c>
      <c r="X84" s="85">
        <v>23.858639</v>
      </c>
      <c r="Y84" s="85">
        <v>23.368963000000001</v>
      </c>
      <c r="Z84" s="85">
        <v>23.139641000000001</v>
      </c>
      <c r="AA84" s="85">
        <v>23.148990999999999</v>
      </c>
      <c r="AB84" s="85">
        <v>23.100066999999999</v>
      </c>
      <c r="AC84" s="85">
        <v>22.515326000000002</v>
      </c>
      <c r="AD84" s="85">
        <v>22.115238000000002</v>
      </c>
      <c r="AE84" s="85">
        <v>21.736194999999999</v>
      </c>
      <c r="AF84" s="85">
        <v>21.359183999999999</v>
      </c>
      <c r="AG84" s="85">
        <v>20.799707000000001</v>
      </c>
      <c r="AH84" s="85">
        <v>20.371769</v>
      </c>
      <c r="AI84" s="86">
        <v>-8.0000000000000002E-3</v>
      </c>
    </row>
    <row r="85" spans="1:35" x14ac:dyDescent="0.25">
      <c r="A85" s="85" t="s">
        <v>235</v>
      </c>
      <c r="B85" s="85" t="s">
        <v>236</v>
      </c>
      <c r="D85" s="85" t="s">
        <v>85</v>
      </c>
    </row>
    <row r="86" spans="1:35" x14ac:dyDescent="0.25">
      <c r="A86" s="85" t="s">
        <v>86</v>
      </c>
      <c r="B86" s="85" t="s">
        <v>237</v>
      </c>
      <c r="C86" s="85" t="s">
        <v>238</v>
      </c>
      <c r="D86" s="85" t="s">
        <v>85</v>
      </c>
      <c r="F86" s="85">
        <v>-0.45786100000000002</v>
      </c>
      <c r="G86" s="85">
        <v>0.97528999999999999</v>
      </c>
      <c r="H86" s="85">
        <v>0.42364299999999999</v>
      </c>
      <c r="I86" s="85">
        <v>0.46440300000000001</v>
      </c>
      <c r="J86" s="85">
        <v>0.459312</v>
      </c>
      <c r="K86" s="85">
        <v>0.42448399999999997</v>
      </c>
      <c r="L86" s="85">
        <v>0.43044700000000002</v>
      </c>
      <c r="M86" s="85">
        <v>0.29497099999999998</v>
      </c>
      <c r="N86" s="85">
        <v>0.32553500000000002</v>
      </c>
      <c r="O86" s="85">
        <v>0.40085599999999999</v>
      </c>
      <c r="P86" s="85">
        <v>0.44950899999999999</v>
      </c>
      <c r="Q86" s="85">
        <v>0.44732699999999997</v>
      </c>
      <c r="R86" s="85">
        <v>0.45370500000000002</v>
      </c>
      <c r="S86" s="85">
        <v>0.53214300000000003</v>
      </c>
      <c r="T86" s="85">
        <v>0.48624000000000001</v>
      </c>
      <c r="U86" s="85">
        <v>0.46405000000000002</v>
      </c>
      <c r="V86" s="85">
        <v>0.455482</v>
      </c>
      <c r="W86" s="85">
        <v>0.45082899999999998</v>
      </c>
      <c r="X86" s="85">
        <v>0.45003500000000002</v>
      </c>
      <c r="Y86" s="85">
        <v>0.45556999999999997</v>
      </c>
      <c r="Z86" s="85">
        <v>0.44808999999999999</v>
      </c>
      <c r="AA86" s="85">
        <v>0.43851499999999999</v>
      </c>
      <c r="AB86" s="85">
        <v>0.440971</v>
      </c>
      <c r="AC86" s="85">
        <v>0.54706600000000005</v>
      </c>
      <c r="AD86" s="85">
        <v>0.47692499999999999</v>
      </c>
      <c r="AE86" s="85">
        <v>0.61267499999999997</v>
      </c>
      <c r="AF86" s="85">
        <v>0.56340400000000002</v>
      </c>
      <c r="AG86" s="85">
        <v>0.51369900000000002</v>
      </c>
      <c r="AH86" s="85">
        <v>0.713924</v>
      </c>
      <c r="AI86" s="85" t="s">
        <v>239</v>
      </c>
    </row>
    <row r="87" spans="1:35" x14ac:dyDescent="0.25">
      <c r="A87" s="85" t="s">
        <v>89</v>
      </c>
      <c r="B87" s="85" t="s">
        <v>240</v>
      </c>
      <c r="C87" s="85" t="s">
        <v>241</v>
      </c>
      <c r="D87" s="85" t="s">
        <v>85</v>
      </c>
      <c r="F87" s="85">
        <v>-0.52811600000000003</v>
      </c>
      <c r="G87" s="85">
        <v>0.77958300000000003</v>
      </c>
      <c r="H87" s="85">
        <v>0.32036599999999998</v>
      </c>
      <c r="I87" s="85">
        <v>0.321579</v>
      </c>
      <c r="J87" s="85">
        <v>0.23669100000000001</v>
      </c>
      <c r="K87" s="85">
        <v>0.134274</v>
      </c>
      <c r="L87" s="85">
        <v>2.4871999999999998E-2</v>
      </c>
      <c r="M87" s="85">
        <v>-2.1637E-2</v>
      </c>
      <c r="N87" s="85">
        <v>-1.4191E-2</v>
      </c>
      <c r="O87" s="85">
        <v>2.2648000000000001E-2</v>
      </c>
      <c r="P87" s="85">
        <v>8.4610000000000005E-2</v>
      </c>
      <c r="Q87" s="85">
        <v>0.12628900000000001</v>
      </c>
      <c r="R87" s="85">
        <v>0.15829499999999999</v>
      </c>
      <c r="S87" s="85">
        <v>0.22361</v>
      </c>
      <c r="T87" s="85">
        <v>0.22164200000000001</v>
      </c>
      <c r="U87" s="85">
        <v>0.23553099999999999</v>
      </c>
      <c r="V87" s="85">
        <v>0.265488</v>
      </c>
      <c r="W87" s="85">
        <v>0.29394500000000001</v>
      </c>
      <c r="X87" s="85">
        <v>0.32261299999999998</v>
      </c>
      <c r="Y87" s="85">
        <v>0.332069</v>
      </c>
      <c r="Z87" s="85">
        <v>0.36397200000000002</v>
      </c>
      <c r="AA87" s="85">
        <v>0.411854</v>
      </c>
      <c r="AB87" s="85">
        <v>0.408501</v>
      </c>
      <c r="AC87" s="85">
        <v>0.57646900000000001</v>
      </c>
      <c r="AD87" s="85">
        <v>0.49229000000000001</v>
      </c>
      <c r="AE87" s="85">
        <v>0.67479699999999998</v>
      </c>
      <c r="AF87" s="85">
        <v>0.61053100000000005</v>
      </c>
      <c r="AG87" s="85">
        <v>0.64868199999999998</v>
      </c>
      <c r="AH87" s="85">
        <v>0.78527800000000003</v>
      </c>
      <c r="AI87" s="85" t="s">
        <v>239</v>
      </c>
    </row>
    <row r="88" spans="1:35" x14ac:dyDescent="0.25">
      <c r="A88" s="85" t="s">
        <v>92</v>
      </c>
      <c r="B88" s="85" t="s">
        <v>242</v>
      </c>
      <c r="C88" s="85" t="s">
        <v>243</v>
      </c>
      <c r="D88" s="85" t="s">
        <v>85</v>
      </c>
      <c r="F88" s="85">
        <v>1.7120230000000001</v>
      </c>
      <c r="G88" s="85">
        <v>0.53078099999999995</v>
      </c>
      <c r="H88" s="85">
        <v>7.4392E-2</v>
      </c>
      <c r="I88" s="85">
        <v>0.20100399999999999</v>
      </c>
      <c r="J88" s="85">
        <v>0.329536</v>
      </c>
      <c r="K88" s="85">
        <v>0.28156100000000001</v>
      </c>
      <c r="L88" s="85">
        <v>0.20102300000000001</v>
      </c>
      <c r="M88" s="85">
        <v>0.27290199999999998</v>
      </c>
      <c r="N88" s="85">
        <v>0.30076199999999997</v>
      </c>
      <c r="O88" s="85">
        <v>0.33867999999999998</v>
      </c>
      <c r="P88" s="85">
        <v>0.36071399999999998</v>
      </c>
      <c r="Q88" s="85">
        <v>0.38864300000000002</v>
      </c>
      <c r="R88" s="85">
        <v>0.34915000000000002</v>
      </c>
      <c r="S88" s="85">
        <v>0.38078499999999998</v>
      </c>
      <c r="T88" s="85">
        <v>0.35979800000000001</v>
      </c>
      <c r="U88" s="85">
        <v>0.35435899999999998</v>
      </c>
      <c r="V88" s="85">
        <v>0.34436</v>
      </c>
      <c r="W88" s="85">
        <v>0.35513699999999998</v>
      </c>
      <c r="X88" s="85">
        <v>0.35526799999999997</v>
      </c>
      <c r="Y88" s="85">
        <v>0.38714399999999999</v>
      </c>
      <c r="Z88" s="85">
        <v>0.35706100000000002</v>
      </c>
      <c r="AA88" s="85">
        <v>0.36007099999999997</v>
      </c>
      <c r="AB88" s="85">
        <v>0.37191000000000002</v>
      </c>
      <c r="AC88" s="85">
        <v>0.468416</v>
      </c>
      <c r="AD88" s="85">
        <v>0.33761200000000002</v>
      </c>
      <c r="AE88" s="85">
        <v>0.45982000000000001</v>
      </c>
      <c r="AF88" s="85">
        <v>0.33193</v>
      </c>
      <c r="AG88" s="85">
        <v>0.31625199999999998</v>
      </c>
      <c r="AH88" s="85">
        <v>0.42047299999999999</v>
      </c>
      <c r="AI88" s="85" t="s">
        <v>239</v>
      </c>
    </row>
    <row r="89" spans="1:35" x14ac:dyDescent="0.25">
      <c r="A89" s="85" t="s">
        <v>244</v>
      </c>
    </row>
    <row r="90" spans="1:35" x14ac:dyDescent="0.25">
      <c r="A90" s="85" t="s">
        <v>176</v>
      </c>
      <c r="B90" s="85" t="s">
        <v>245</v>
      </c>
      <c r="D90" s="85" t="s">
        <v>85</v>
      </c>
    </row>
    <row r="91" spans="1:35" x14ac:dyDescent="0.25">
      <c r="A91" s="85" t="s">
        <v>86</v>
      </c>
      <c r="B91" s="85" t="s">
        <v>246</v>
      </c>
      <c r="C91" s="85" t="s">
        <v>247</v>
      </c>
      <c r="D91" s="85" t="s">
        <v>85</v>
      </c>
      <c r="F91" s="85">
        <v>36.816775999999997</v>
      </c>
      <c r="G91" s="85">
        <v>36.981636000000002</v>
      </c>
      <c r="H91" s="85">
        <v>36.540515999999997</v>
      </c>
      <c r="I91" s="85">
        <v>36.382579999999997</v>
      </c>
      <c r="J91" s="85">
        <v>36.236435</v>
      </c>
      <c r="K91" s="85">
        <v>36.093871999999998</v>
      </c>
      <c r="L91" s="85">
        <v>35.925086999999998</v>
      </c>
      <c r="M91" s="85">
        <v>35.71246</v>
      </c>
      <c r="N91" s="85">
        <v>35.460438000000003</v>
      </c>
      <c r="O91" s="85">
        <v>35.244152</v>
      </c>
      <c r="P91" s="85">
        <v>35.085304000000001</v>
      </c>
      <c r="Q91" s="85">
        <v>34.948363999999998</v>
      </c>
      <c r="R91" s="85">
        <v>34.868290000000002</v>
      </c>
      <c r="S91" s="85">
        <v>34.774864000000001</v>
      </c>
      <c r="T91" s="85">
        <v>34.660747999999998</v>
      </c>
      <c r="U91" s="85">
        <v>34.614303999999997</v>
      </c>
      <c r="V91" s="85">
        <v>34.581386999999999</v>
      </c>
      <c r="W91" s="85">
        <v>34.574551</v>
      </c>
      <c r="X91" s="85">
        <v>34.635840999999999</v>
      </c>
      <c r="Y91" s="85">
        <v>34.700854999999997</v>
      </c>
      <c r="Z91" s="85">
        <v>34.772815999999999</v>
      </c>
      <c r="AA91" s="85">
        <v>34.843960000000003</v>
      </c>
      <c r="AB91" s="85">
        <v>34.938003999999999</v>
      </c>
      <c r="AC91" s="85">
        <v>35.050570999999998</v>
      </c>
      <c r="AD91" s="85">
        <v>35.202903999999997</v>
      </c>
      <c r="AE91" s="85">
        <v>35.394215000000003</v>
      </c>
      <c r="AF91" s="85">
        <v>35.548606999999997</v>
      </c>
      <c r="AG91" s="85">
        <v>35.727843999999997</v>
      </c>
      <c r="AH91" s="85">
        <v>35.995078999999997</v>
      </c>
      <c r="AI91" s="86">
        <v>-1E-3</v>
      </c>
    </row>
    <row r="92" spans="1:35" x14ac:dyDescent="0.25">
      <c r="A92" s="85" t="s">
        <v>89</v>
      </c>
      <c r="B92" s="85" t="s">
        <v>248</v>
      </c>
      <c r="C92" s="85" t="s">
        <v>249</v>
      </c>
      <c r="D92" s="85" t="s">
        <v>85</v>
      </c>
      <c r="F92" s="85">
        <v>36.816380000000002</v>
      </c>
      <c r="G92" s="85">
        <v>36.962401999999997</v>
      </c>
      <c r="H92" s="85">
        <v>36.506649000000003</v>
      </c>
      <c r="I92" s="85">
        <v>36.302104999999997</v>
      </c>
      <c r="J92" s="85">
        <v>36.150333000000003</v>
      </c>
      <c r="K92" s="85">
        <v>35.957943</v>
      </c>
      <c r="L92" s="85">
        <v>35.720387000000002</v>
      </c>
      <c r="M92" s="85">
        <v>35.504578000000002</v>
      </c>
      <c r="N92" s="85">
        <v>35.216515000000001</v>
      </c>
      <c r="O92" s="85">
        <v>34.907440000000001</v>
      </c>
      <c r="P92" s="85">
        <v>34.605240000000002</v>
      </c>
      <c r="Q92" s="85">
        <v>34.332374999999999</v>
      </c>
      <c r="R92" s="85">
        <v>34.096072999999997</v>
      </c>
      <c r="S92" s="85">
        <v>33.887732999999997</v>
      </c>
      <c r="T92" s="85">
        <v>33.668872999999998</v>
      </c>
      <c r="U92" s="85">
        <v>33.528315999999997</v>
      </c>
      <c r="V92" s="85">
        <v>33.420760999999999</v>
      </c>
      <c r="W92" s="85">
        <v>33.314835000000002</v>
      </c>
      <c r="X92" s="85">
        <v>33.303272</v>
      </c>
      <c r="Y92" s="85">
        <v>33.267806999999998</v>
      </c>
      <c r="Z92" s="85">
        <v>33.190044</v>
      </c>
      <c r="AA92" s="85">
        <v>33.145797999999999</v>
      </c>
      <c r="AB92" s="85">
        <v>33.192619000000001</v>
      </c>
      <c r="AC92" s="85">
        <v>33.250374000000001</v>
      </c>
      <c r="AD92" s="85">
        <v>33.305225</v>
      </c>
      <c r="AE92" s="85">
        <v>33.431068000000003</v>
      </c>
      <c r="AF92" s="85">
        <v>33.517257999999998</v>
      </c>
      <c r="AG92" s="85">
        <v>33.700996000000004</v>
      </c>
      <c r="AH92" s="85">
        <v>33.867241</v>
      </c>
      <c r="AI92" s="86">
        <v>-3.0000000000000001E-3</v>
      </c>
    </row>
    <row r="93" spans="1:35" x14ac:dyDescent="0.25">
      <c r="A93" s="85" t="s">
        <v>92</v>
      </c>
      <c r="B93" s="85" t="s">
        <v>250</v>
      </c>
      <c r="C93" s="85" t="s">
        <v>251</v>
      </c>
      <c r="D93" s="85" t="s">
        <v>85</v>
      </c>
      <c r="F93" s="85">
        <v>36.817146000000001</v>
      </c>
      <c r="G93" s="85">
        <v>37.626624999999997</v>
      </c>
      <c r="H93" s="85">
        <v>36.979877000000002</v>
      </c>
      <c r="I93" s="85">
        <v>36.796497000000002</v>
      </c>
      <c r="J93" s="85">
        <v>36.637962000000002</v>
      </c>
      <c r="K93" s="85">
        <v>36.500565000000002</v>
      </c>
      <c r="L93" s="85">
        <v>36.251801</v>
      </c>
      <c r="M93" s="85">
        <v>36.181522000000001</v>
      </c>
      <c r="N93" s="85">
        <v>36.047504000000004</v>
      </c>
      <c r="O93" s="85">
        <v>35.960586999999997</v>
      </c>
      <c r="P93" s="85">
        <v>35.922587999999998</v>
      </c>
      <c r="Q93" s="85">
        <v>35.861598999999998</v>
      </c>
      <c r="R93" s="85">
        <v>35.886757000000003</v>
      </c>
      <c r="S93" s="85">
        <v>35.878571000000001</v>
      </c>
      <c r="T93" s="85">
        <v>35.865054999999998</v>
      </c>
      <c r="U93" s="85">
        <v>35.924908000000002</v>
      </c>
      <c r="V93" s="85">
        <v>35.963593000000003</v>
      </c>
      <c r="W93" s="85">
        <v>36.036175</v>
      </c>
      <c r="X93" s="85">
        <v>36.218758000000001</v>
      </c>
      <c r="Y93" s="85">
        <v>36.392966999999999</v>
      </c>
      <c r="Z93" s="85">
        <v>36.543430000000001</v>
      </c>
      <c r="AA93" s="85">
        <v>36.765732</v>
      </c>
      <c r="AB93" s="85">
        <v>36.845066000000003</v>
      </c>
      <c r="AC93" s="85">
        <v>37.106555999999998</v>
      </c>
      <c r="AD93" s="85">
        <v>37.475211999999999</v>
      </c>
      <c r="AE93" s="85">
        <v>37.698276999999997</v>
      </c>
      <c r="AF93" s="85">
        <v>38.026885999999998</v>
      </c>
      <c r="AG93" s="85">
        <v>38.285252</v>
      </c>
      <c r="AH93" s="85">
        <v>38.758727999999998</v>
      </c>
      <c r="AI93" s="86">
        <v>2E-3</v>
      </c>
    </row>
    <row r="94" spans="1:35" x14ac:dyDescent="0.25">
      <c r="A94" s="85" t="s">
        <v>184</v>
      </c>
      <c r="B94" s="85" t="s">
        <v>252</v>
      </c>
      <c r="D94" s="85" t="s">
        <v>85</v>
      </c>
    </row>
    <row r="95" spans="1:35" x14ac:dyDescent="0.25">
      <c r="A95" s="85" t="s">
        <v>86</v>
      </c>
      <c r="B95" s="85" t="s">
        <v>253</v>
      </c>
      <c r="C95" s="85" t="s">
        <v>254</v>
      </c>
      <c r="D95" s="85" t="s">
        <v>85</v>
      </c>
      <c r="F95" s="85">
        <v>33.183849000000002</v>
      </c>
      <c r="G95" s="85">
        <v>31.975372</v>
      </c>
      <c r="H95" s="85">
        <v>30.744192000000002</v>
      </c>
      <c r="I95" s="85">
        <v>30.454858999999999</v>
      </c>
      <c r="J95" s="85">
        <v>30.362862</v>
      </c>
      <c r="K95" s="85">
        <v>29.860353</v>
      </c>
      <c r="L95" s="85">
        <v>29.690902999999999</v>
      </c>
      <c r="M95" s="85">
        <v>29.540801999999999</v>
      </c>
      <c r="N95" s="85">
        <v>29.285072</v>
      </c>
      <c r="O95" s="85">
        <v>29.002974999999999</v>
      </c>
      <c r="P95" s="85">
        <v>28.867509999999999</v>
      </c>
      <c r="Q95" s="85">
        <v>28.778568</v>
      </c>
      <c r="R95" s="85">
        <v>28.707445</v>
      </c>
      <c r="S95" s="85">
        <v>28.712893000000001</v>
      </c>
      <c r="T95" s="85">
        <v>28.819685</v>
      </c>
      <c r="U95" s="85">
        <v>28.978542000000001</v>
      </c>
      <c r="V95" s="85">
        <v>29.210225999999999</v>
      </c>
      <c r="W95" s="85">
        <v>29.397072000000001</v>
      </c>
      <c r="X95" s="85">
        <v>29.632147</v>
      </c>
      <c r="Y95" s="85">
        <v>29.788446</v>
      </c>
      <c r="Z95" s="85">
        <v>29.983868000000001</v>
      </c>
      <c r="AA95" s="85">
        <v>30.153929000000002</v>
      </c>
      <c r="AB95" s="85">
        <v>30.279633</v>
      </c>
      <c r="AC95" s="85">
        <v>30.429348000000001</v>
      </c>
      <c r="AD95" s="85">
        <v>30.410451999999999</v>
      </c>
      <c r="AE95" s="85">
        <v>30.539183000000001</v>
      </c>
      <c r="AF95" s="85">
        <v>30.747510999999999</v>
      </c>
      <c r="AG95" s="85">
        <v>30.902692999999999</v>
      </c>
      <c r="AH95" s="85">
        <v>31.130542999999999</v>
      </c>
      <c r="AI95" s="86">
        <v>-2E-3</v>
      </c>
    </row>
    <row r="96" spans="1:35" x14ac:dyDescent="0.25">
      <c r="A96" s="85" t="s">
        <v>89</v>
      </c>
      <c r="B96" s="85" t="s">
        <v>255</v>
      </c>
      <c r="C96" s="85" t="s">
        <v>256</v>
      </c>
      <c r="D96" s="85" t="s">
        <v>85</v>
      </c>
      <c r="F96" s="85">
        <v>33.184772000000002</v>
      </c>
      <c r="G96" s="85">
        <v>32.560749000000001</v>
      </c>
      <c r="H96" s="85">
        <v>31.549807000000001</v>
      </c>
      <c r="I96" s="85">
        <v>32.011989999999997</v>
      </c>
      <c r="J96" s="85">
        <v>32.744781000000003</v>
      </c>
      <c r="K96" s="85">
        <v>33.030791999999998</v>
      </c>
      <c r="L96" s="85">
        <v>33.503239000000001</v>
      </c>
      <c r="M96" s="85">
        <v>33.509880000000003</v>
      </c>
      <c r="N96" s="85">
        <v>33.711722999999999</v>
      </c>
      <c r="O96" s="85">
        <v>33.804057999999998</v>
      </c>
      <c r="P96" s="85">
        <v>33.894894000000001</v>
      </c>
      <c r="Q96" s="85">
        <v>33.969028000000002</v>
      </c>
      <c r="R96" s="85">
        <v>33.842669999999998</v>
      </c>
      <c r="S96" s="85">
        <v>33.818764000000002</v>
      </c>
      <c r="T96" s="85">
        <v>33.795180999999999</v>
      </c>
      <c r="U96" s="85">
        <v>33.879536000000002</v>
      </c>
      <c r="V96" s="85">
        <v>34.006729</v>
      </c>
      <c r="W96" s="85">
        <v>34.091937999999999</v>
      </c>
      <c r="X96" s="85">
        <v>34.296756999999999</v>
      </c>
      <c r="Y96" s="85">
        <v>34.335720000000002</v>
      </c>
      <c r="Z96" s="85">
        <v>34.318992999999999</v>
      </c>
      <c r="AA96" s="85">
        <v>34.377853000000002</v>
      </c>
      <c r="AB96" s="85">
        <v>34.363930000000003</v>
      </c>
      <c r="AC96" s="85">
        <v>34.342627999999998</v>
      </c>
      <c r="AD96" s="85">
        <v>34.324013000000001</v>
      </c>
      <c r="AE96" s="85">
        <v>34.450519999999997</v>
      </c>
      <c r="AF96" s="85">
        <v>34.668816</v>
      </c>
      <c r="AG96" s="85">
        <v>34.931702000000001</v>
      </c>
      <c r="AH96" s="85">
        <v>35.131267999999999</v>
      </c>
      <c r="AI96" s="86">
        <v>2E-3</v>
      </c>
    </row>
    <row r="97" spans="1:35" x14ac:dyDescent="0.25">
      <c r="A97" s="85" t="s">
        <v>92</v>
      </c>
      <c r="B97" s="85" t="s">
        <v>257</v>
      </c>
      <c r="C97" s="85" t="s">
        <v>258</v>
      </c>
      <c r="D97" s="85" t="s">
        <v>85</v>
      </c>
      <c r="F97" s="85">
        <v>33.18383</v>
      </c>
      <c r="G97" s="85">
        <v>31.468665999999999</v>
      </c>
      <c r="H97" s="85">
        <v>29.686792000000001</v>
      </c>
      <c r="I97" s="85">
        <v>28.912082999999999</v>
      </c>
      <c r="J97" s="85">
        <v>28.333480999999999</v>
      </c>
      <c r="K97" s="85">
        <v>27.558128</v>
      </c>
      <c r="L97" s="85">
        <v>26.937688999999999</v>
      </c>
      <c r="M97" s="85">
        <v>26.658266000000001</v>
      </c>
      <c r="N97" s="85">
        <v>26.611069000000001</v>
      </c>
      <c r="O97" s="85">
        <v>26.431847000000001</v>
      </c>
      <c r="P97" s="85">
        <v>26.503252</v>
      </c>
      <c r="Q97" s="85">
        <v>26.483651999999999</v>
      </c>
      <c r="R97" s="85">
        <v>26.574368</v>
      </c>
      <c r="S97" s="85">
        <v>26.584696000000001</v>
      </c>
      <c r="T97" s="85">
        <v>26.617377999999999</v>
      </c>
      <c r="U97" s="85">
        <v>26.704671999999999</v>
      </c>
      <c r="V97" s="85">
        <v>26.898282999999999</v>
      </c>
      <c r="W97" s="85">
        <v>26.980345</v>
      </c>
      <c r="X97" s="85">
        <v>27.300208999999999</v>
      </c>
      <c r="Y97" s="85">
        <v>27.453737</v>
      </c>
      <c r="Z97" s="85">
        <v>27.620504</v>
      </c>
      <c r="AA97" s="85">
        <v>27.844667000000001</v>
      </c>
      <c r="AB97" s="85">
        <v>27.878765000000001</v>
      </c>
      <c r="AC97" s="85">
        <v>28.068276999999998</v>
      </c>
      <c r="AD97" s="85">
        <v>28.182455000000001</v>
      </c>
      <c r="AE97" s="85">
        <v>28.312262</v>
      </c>
      <c r="AF97" s="85">
        <v>28.526115000000001</v>
      </c>
      <c r="AG97" s="85">
        <v>28.686292999999999</v>
      </c>
      <c r="AH97" s="85">
        <v>28.927966999999999</v>
      </c>
      <c r="AI97" s="86">
        <v>-5.0000000000000001E-3</v>
      </c>
    </row>
    <row r="98" spans="1:35" x14ac:dyDescent="0.25">
      <c r="A98" s="85" t="s">
        <v>111</v>
      </c>
      <c r="B98" s="85" t="s">
        <v>259</v>
      </c>
      <c r="D98" s="85" t="s">
        <v>85</v>
      </c>
    </row>
    <row r="99" spans="1:35" x14ac:dyDescent="0.25">
      <c r="A99" s="85" t="s">
        <v>86</v>
      </c>
      <c r="B99" s="85" t="s">
        <v>260</v>
      </c>
      <c r="C99" s="85" t="s">
        <v>261</v>
      </c>
      <c r="D99" s="85" t="s">
        <v>85</v>
      </c>
      <c r="F99" s="85">
        <v>9.694483</v>
      </c>
      <c r="G99" s="85">
        <v>9.0405219999999993</v>
      </c>
      <c r="H99" s="85">
        <v>9.4110289999999992</v>
      </c>
      <c r="I99" s="85">
        <v>8.6470579999999995</v>
      </c>
      <c r="J99" s="85">
        <v>7.5168629999999999</v>
      </c>
      <c r="K99" s="85">
        <v>6.5015349999999996</v>
      </c>
      <c r="L99" s="85">
        <v>5.5293720000000004</v>
      </c>
      <c r="M99" s="85">
        <v>4.8016839999999998</v>
      </c>
      <c r="N99" s="85">
        <v>4.3969440000000004</v>
      </c>
      <c r="O99" s="85">
        <v>4.3077800000000002</v>
      </c>
      <c r="P99" s="85">
        <v>4.2720849999999997</v>
      </c>
      <c r="Q99" s="85">
        <v>4.3385850000000001</v>
      </c>
      <c r="R99" s="85">
        <v>4.2996169999999996</v>
      </c>
      <c r="S99" s="85">
        <v>4.3025219999999997</v>
      </c>
      <c r="T99" s="85">
        <v>4.2609709999999996</v>
      </c>
      <c r="U99" s="85">
        <v>4.1610040000000001</v>
      </c>
      <c r="V99" s="85">
        <v>4.0027169999999996</v>
      </c>
      <c r="W99" s="85">
        <v>3.909357</v>
      </c>
      <c r="X99" s="85">
        <v>3.8068559999999998</v>
      </c>
      <c r="Y99" s="85">
        <v>3.8240850000000002</v>
      </c>
      <c r="Z99" s="85">
        <v>3.8151120000000001</v>
      </c>
      <c r="AA99" s="85">
        <v>3.7632509999999999</v>
      </c>
      <c r="AB99" s="85">
        <v>3.6459890000000001</v>
      </c>
      <c r="AC99" s="85">
        <v>3.548136</v>
      </c>
      <c r="AD99" s="85">
        <v>3.4636490000000002</v>
      </c>
      <c r="AE99" s="85">
        <v>3.4229319999999999</v>
      </c>
      <c r="AF99" s="85">
        <v>3.3332199999999998</v>
      </c>
      <c r="AG99" s="85">
        <v>3.3112200000000001</v>
      </c>
      <c r="AH99" s="85">
        <v>3.208326</v>
      </c>
      <c r="AI99" s="86">
        <v>-3.9E-2</v>
      </c>
    </row>
    <row r="100" spans="1:35" x14ac:dyDescent="0.25">
      <c r="A100" s="85" t="s">
        <v>89</v>
      </c>
      <c r="B100" s="85" t="s">
        <v>262</v>
      </c>
      <c r="C100" s="85" t="s">
        <v>263</v>
      </c>
      <c r="D100" s="85" t="s">
        <v>85</v>
      </c>
      <c r="F100" s="85">
        <v>9.7041470000000007</v>
      </c>
      <c r="G100" s="85">
        <v>9.1356549999999999</v>
      </c>
      <c r="H100" s="85">
        <v>9.4427430000000001</v>
      </c>
      <c r="I100" s="85">
        <v>8.1458010000000005</v>
      </c>
      <c r="J100" s="85">
        <v>6.4394660000000004</v>
      </c>
      <c r="K100" s="85">
        <v>4.8531550000000001</v>
      </c>
      <c r="L100" s="85">
        <v>3.6972160000000001</v>
      </c>
      <c r="M100" s="85">
        <v>3.168609</v>
      </c>
      <c r="N100" s="85">
        <v>3.071437</v>
      </c>
      <c r="O100" s="85">
        <v>3.2982659999999999</v>
      </c>
      <c r="P100" s="85">
        <v>3.5432459999999999</v>
      </c>
      <c r="Q100" s="85">
        <v>3.7836270000000001</v>
      </c>
      <c r="R100" s="85">
        <v>3.6305179999999999</v>
      </c>
      <c r="S100" s="85">
        <v>3.6847789999999998</v>
      </c>
      <c r="T100" s="85">
        <v>3.6754229999999999</v>
      </c>
      <c r="U100" s="85">
        <v>3.674309</v>
      </c>
      <c r="V100" s="85">
        <v>3.5473469999999998</v>
      </c>
      <c r="W100" s="85">
        <v>3.5261659999999999</v>
      </c>
      <c r="X100" s="85">
        <v>3.495298</v>
      </c>
      <c r="Y100" s="85">
        <v>3.5062799999999998</v>
      </c>
      <c r="Z100" s="85">
        <v>3.4748929999999998</v>
      </c>
      <c r="AA100" s="85">
        <v>3.438739</v>
      </c>
      <c r="AB100" s="85">
        <v>3.4363830000000002</v>
      </c>
      <c r="AC100" s="85">
        <v>3.3198840000000001</v>
      </c>
      <c r="AD100" s="85">
        <v>3.163446</v>
      </c>
      <c r="AE100" s="85">
        <v>3.009598</v>
      </c>
      <c r="AF100" s="85">
        <v>2.9374060000000002</v>
      </c>
      <c r="AG100" s="85">
        <v>2.906657</v>
      </c>
      <c r="AH100" s="85">
        <v>2.8593649999999999</v>
      </c>
      <c r="AI100" s="86">
        <v>-4.2999999999999997E-2</v>
      </c>
    </row>
    <row r="101" spans="1:35" x14ac:dyDescent="0.25">
      <c r="A101" s="85" t="s">
        <v>92</v>
      </c>
      <c r="B101" s="85" t="s">
        <v>264</v>
      </c>
      <c r="C101" s="85" t="s">
        <v>265</v>
      </c>
      <c r="D101" s="85" t="s">
        <v>85</v>
      </c>
      <c r="F101" s="85">
        <v>9.702026</v>
      </c>
      <c r="G101" s="85">
        <v>9.0370989999999995</v>
      </c>
      <c r="H101" s="85">
        <v>9.5024189999999997</v>
      </c>
      <c r="I101" s="85">
        <v>9.1835730000000009</v>
      </c>
      <c r="J101" s="85">
        <v>8.5027720000000002</v>
      </c>
      <c r="K101" s="85">
        <v>7.321644</v>
      </c>
      <c r="L101" s="85">
        <v>6.217695</v>
      </c>
      <c r="M101" s="85">
        <v>5.4374250000000002</v>
      </c>
      <c r="N101" s="85">
        <v>4.8213160000000004</v>
      </c>
      <c r="O101" s="85">
        <v>4.8369859999999996</v>
      </c>
      <c r="P101" s="85">
        <v>4.875057</v>
      </c>
      <c r="Q101" s="85">
        <v>4.8976620000000004</v>
      </c>
      <c r="R101" s="85">
        <v>4.7252090000000004</v>
      </c>
      <c r="S101" s="85">
        <v>4.6678300000000004</v>
      </c>
      <c r="T101" s="85">
        <v>4.6570749999999999</v>
      </c>
      <c r="U101" s="85">
        <v>4.564254</v>
      </c>
      <c r="V101" s="85">
        <v>4.3404949999999998</v>
      </c>
      <c r="W101" s="85">
        <v>4.2763960000000001</v>
      </c>
      <c r="X101" s="85">
        <v>4.1557750000000002</v>
      </c>
      <c r="Y101" s="85">
        <v>4.159027</v>
      </c>
      <c r="Z101" s="85">
        <v>4.1470739999999999</v>
      </c>
      <c r="AA101" s="85">
        <v>4.1808500000000004</v>
      </c>
      <c r="AB101" s="85">
        <v>4.1951499999999999</v>
      </c>
      <c r="AC101" s="85">
        <v>4.1627140000000002</v>
      </c>
      <c r="AD101" s="85">
        <v>4.1081799999999999</v>
      </c>
      <c r="AE101" s="85">
        <v>4.0637850000000002</v>
      </c>
      <c r="AF101" s="85">
        <v>3.9880300000000002</v>
      </c>
      <c r="AG101" s="85">
        <v>3.9810780000000001</v>
      </c>
      <c r="AH101" s="85">
        <v>3.943022</v>
      </c>
      <c r="AI101" s="86">
        <v>-3.2000000000000001E-2</v>
      </c>
    </row>
    <row r="102" spans="1:35" x14ac:dyDescent="0.25">
      <c r="A102" s="85" t="s">
        <v>119</v>
      </c>
      <c r="B102" s="85" t="s">
        <v>266</v>
      </c>
      <c r="D102" s="85" t="s">
        <v>85</v>
      </c>
    </row>
    <row r="103" spans="1:35" x14ac:dyDescent="0.25">
      <c r="A103" s="85" t="s">
        <v>86</v>
      </c>
      <c r="B103" s="85" t="s">
        <v>267</v>
      </c>
      <c r="C103" s="85" t="s">
        <v>268</v>
      </c>
      <c r="D103" s="85" t="s">
        <v>85</v>
      </c>
      <c r="F103" s="85">
        <v>8.0646540000000009</v>
      </c>
      <c r="G103" s="85">
        <v>8.1872109999999996</v>
      </c>
      <c r="H103" s="85">
        <v>8.2466290000000004</v>
      </c>
      <c r="I103" s="85">
        <v>8.1719659999999994</v>
      </c>
      <c r="J103" s="85">
        <v>8.0928570000000004</v>
      </c>
      <c r="K103" s="85">
        <v>8.0927190000000007</v>
      </c>
      <c r="L103" s="85">
        <v>7.9974689999999997</v>
      </c>
      <c r="M103" s="85">
        <v>7.9973400000000003</v>
      </c>
      <c r="N103" s="85">
        <v>7.9187440000000002</v>
      </c>
      <c r="O103" s="85">
        <v>7.9187969999999996</v>
      </c>
      <c r="P103" s="85">
        <v>7.9188850000000004</v>
      </c>
      <c r="Q103" s="85">
        <v>7.47281</v>
      </c>
      <c r="R103" s="85">
        <v>7.4032179999999999</v>
      </c>
      <c r="S103" s="85">
        <v>7.3139329999999996</v>
      </c>
      <c r="T103" s="85">
        <v>7.1458170000000001</v>
      </c>
      <c r="U103" s="85">
        <v>7.0316359999999998</v>
      </c>
      <c r="V103" s="85">
        <v>6.8371979999999999</v>
      </c>
      <c r="W103" s="85">
        <v>6.734248</v>
      </c>
      <c r="X103" s="85">
        <v>6.5336410000000003</v>
      </c>
      <c r="Y103" s="85">
        <v>6.5354080000000003</v>
      </c>
      <c r="Z103" s="85">
        <v>6.5385289999999996</v>
      </c>
      <c r="AA103" s="85">
        <v>6.5412020000000002</v>
      </c>
      <c r="AB103" s="85">
        <v>6.5441659999999997</v>
      </c>
      <c r="AC103" s="85">
        <v>6.5441919999999998</v>
      </c>
      <c r="AD103" s="85">
        <v>6.5416629999999998</v>
      </c>
      <c r="AE103" s="85">
        <v>6.5396289999999997</v>
      </c>
      <c r="AF103" s="85">
        <v>6.5306360000000003</v>
      </c>
      <c r="AG103" s="85">
        <v>6.5318709999999998</v>
      </c>
      <c r="AH103" s="85">
        <v>6.5277070000000004</v>
      </c>
      <c r="AI103" s="86">
        <v>-8.0000000000000002E-3</v>
      </c>
    </row>
    <row r="104" spans="1:35" x14ac:dyDescent="0.25">
      <c r="A104" s="85" t="s">
        <v>89</v>
      </c>
      <c r="B104" s="85" t="s">
        <v>269</v>
      </c>
      <c r="C104" s="85" t="s">
        <v>270</v>
      </c>
      <c r="D104" s="85" t="s">
        <v>85</v>
      </c>
      <c r="F104" s="85">
        <v>8.0643200000000004</v>
      </c>
      <c r="G104" s="85">
        <v>8.1872109999999996</v>
      </c>
      <c r="H104" s="85">
        <v>8.2466340000000002</v>
      </c>
      <c r="I104" s="85">
        <v>8.17197</v>
      </c>
      <c r="J104" s="85">
        <v>8.0928579999999997</v>
      </c>
      <c r="K104" s="85">
        <v>8.0927240000000005</v>
      </c>
      <c r="L104" s="85">
        <v>7.9971920000000001</v>
      </c>
      <c r="M104" s="85">
        <v>7.9973470000000004</v>
      </c>
      <c r="N104" s="85">
        <v>7.9973770000000002</v>
      </c>
      <c r="O104" s="85">
        <v>7.9974049999999997</v>
      </c>
      <c r="P104" s="85">
        <v>7.9974160000000003</v>
      </c>
      <c r="Q104" s="85">
        <v>7.51023</v>
      </c>
      <c r="R104" s="85">
        <v>7.4168390000000004</v>
      </c>
      <c r="S104" s="85">
        <v>7.2760699999999998</v>
      </c>
      <c r="T104" s="85">
        <v>7.1049490000000004</v>
      </c>
      <c r="U104" s="85">
        <v>6.8194569999999999</v>
      </c>
      <c r="V104" s="85">
        <v>6.721895</v>
      </c>
      <c r="W104" s="85">
        <v>6.7247199999999996</v>
      </c>
      <c r="X104" s="85">
        <v>6.4036220000000004</v>
      </c>
      <c r="Y104" s="85">
        <v>6.4036220000000004</v>
      </c>
      <c r="Z104" s="85">
        <v>6.4036220000000004</v>
      </c>
      <c r="AA104" s="85">
        <v>6.3094869999999998</v>
      </c>
      <c r="AB104" s="85">
        <v>6.3094869999999998</v>
      </c>
      <c r="AC104" s="85">
        <v>6.2060389999999996</v>
      </c>
      <c r="AD104" s="85">
        <v>6.2060389999999996</v>
      </c>
      <c r="AE104" s="85">
        <v>6.179754</v>
      </c>
      <c r="AF104" s="85">
        <v>6.169054</v>
      </c>
      <c r="AG104" s="85">
        <v>6.1778589999999998</v>
      </c>
      <c r="AH104" s="85">
        <v>6.1803670000000004</v>
      </c>
      <c r="AI104" s="86">
        <v>-8.9999999999999993E-3</v>
      </c>
    </row>
    <row r="105" spans="1:35" x14ac:dyDescent="0.25">
      <c r="A105" s="85" t="s">
        <v>92</v>
      </c>
      <c r="B105" s="85" t="s">
        <v>271</v>
      </c>
      <c r="C105" s="85" t="s">
        <v>272</v>
      </c>
      <c r="D105" s="85" t="s">
        <v>85</v>
      </c>
      <c r="F105" s="85">
        <v>8.0643209999999996</v>
      </c>
      <c r="G105" s="85">
        <v>8.1872109999999996</v>
      </c>
      <c r="H105" s="85">
        <v>8.2466489999999997</v>
      </c>
      <c r="I105" s="85">
        <v>8.1719849999999994</v>
      </c>
      <c r="J105" s="85">
        <v>8.0927190000000007</v>
      </c>
      <c r="K105" s="85">
        <v>8.0928730000000009</v>
      </c>
      <c r="L105" s="85">
        <v>7.9973510000000001</v>
      </c>
      <c r="M105" s="85">
        <v>7.9973450000000001</v>
      </c>
      <c r="N105" s="85">
        <v>7.9973609999999997</v>
      </c>
      <c r="O105" s="85">
        <v>7.997261</v>
      </c>
      <c r="P105" s="85">
        <v>7.9973539999999996</v>
      </c>
      <c r="Q105" s="85">
        <v>7.5038099999999996</v>
      </c>
      <c r="R105" s="85">
        <v>7.4046459999999996</v>
      </c>
      <c r="S105" s="85">
        <v>7.3421010000000004</v>
      </c>
      <c r="T105" s="85">
        <v>7.1686620000000003</v>
      </c>
      <c r="U105" s="85">
        <v>7.1708629999999998</v>
      </c>
      <c r="V105" s="85">
        <v>7.1710599999999998</v>
      </c>
      <c r="W105" s="85">
        <v>7.163926</v>
      </c>
      <c r="X105" s="85">
        <v>6.95573</v>
      </c>
      <c r="Y105" s="85">
        <v>6.9594300000000002</v>
      </c>
      <c r="Z105" s="85">
        <v>6.9646439999999998</v>
      </c>
      <c r="AA105" s="85">
        <v>6.891591</v>
      </c>
      <c r="AB105" s="85">
        <v>6.7942939999999998</v>
      </c>
      <c r="AC105" s="85">
        <v>6.6852200000000002</v>
      </c>
      <c r="AD105" s="85">
        <v>6.6852210000000003</v>
      </c>
      <c r="AE105" s="85">
        <v>6.685225</v>
      </c>
      <c r="AF105" s="85">
        <v>6.6888059999999996</v>
      </c>
      <c r="AG105" s="85">
        <v>6.6888880000000004</v>
      </c>
      <c r="AH105" s="85">
        <v>6.6917099999999996</v>
      </c>
      <c r="AI105" s="86">
        <v>-7.0000000000000001E-3</v>
      </c>
    </row>
    <row r="106" spans="1:35" x14ac:dyDescent="0.25">
      <c r="A106" s="85" t="s">
        <v>127</v>
      </c>
      <c r="B106" s="85" t="s">
        <v>273</v>
      </c>
      <c r="D106" s="85" t="s">
        <v>85</v>
      </c>
    </row>
    <row r="107" spans="1:35" x14ac:dyDescent="0.25">
      <c r="A107" s="85" t="s">
        <v>86</v>
      </c>
      <c r="B107" s="85" t="s">
        <v>274</v>
      </c>
      <c r="C107" s="85" t="s">
        <v>275</v>
      </c>
      <c r="D107" s="85" t="s">
        <v>85</v>
      </c>
      <c r="F107" s="85">
        <v>2.4534539999999998</v>
      </c>
      <c r="G107" s="85">
        <v>2.4584619999999999</v>
      </c>
      <c r="H107" s="85">
        <v>2.5025629999999999</v>
      </c>
      <c r="I107" s="85">
        <v>2.5886840000000002</v>
      </c>
      <c r="J107" s="85">
        <v>2.579723</v>
      </c>
      <c r="K107" s="85">
        <v>2.556826</v>
      </c>
      <c r="L107" s="85">
        <v>2.5153810000000001</v>
      </c>
      <c r="M107" s="85">
        <v>2.4861960000000001</v>
      </c>
      <c r="N107" s="85">
        <v>2.4574240000000001</v>
      </c>
      <c r="O107" s="85">
        <v>2.4364599999999998</v>
      </c>
      <c r="P107" s="85">
        <v>2.4196759999999999</v>
      </c>
      <c r="Q107" s="85">
        <v>2.4223810000000001</v>
      </c>
      <c r="R107" s="85">
        <v>2.4264060000000001</v>
      </c>
      <c r="S107" s="85">
        <v>2.4299979999999999</v>
      </c>
      <c r="T107" s="85">
        <v>2.4353150000000001</v>
      </c>
      <c r="U107" s="85">
        <v>2.4235120000000001</v>
      </c>
      <c r="V107" s="85">
        <v>2.4101499999999998</v>
      </c>
      <c r="W107" s="85">
        <v>2.3862079999999999</v>
      </c>
      <c r="X107" s="85">
        <v>2.381421</v>
      </c>
      <c r="Y107" s="85">
        <v>2.3661409999999998</v>
      </c>
      <c r="Z107" s="85">
        <v>2.3694090000000001</v>
      </c>
      <c r="AA107" s="85">
        <v>2.3626369999999999</v>
      </c>
      <c r="AB107" s="85">
        <v>2.357599</v>
      </c>
      <c r="AC107" s="85">
        <v>2.3544640000000001</v>
      </c>
      <c r="AD107" s="85">
        <v>2.343242</v>
      </c>
      <c r="AE107" s="85">
        <v>2.336414</v>
      </c>
      <c r="AF107" s="85">
        <v>2.3340749999999999</v>
      </c>
      <c r="AG107" s="85">
        <v>2.3209420000000001</v>
      </c>
      <c r="AH107" s="85">
        <v>2.309024</v>
      </c>
      <c r="AI107" s="86">
        <v>-2E-3</v>
      </c>
    </row>
    <row r="108" spans="1:35" x14ac:dyDescent="0.25">
      <c r="A108" s="85" t="s">
        <v>89</v>
      </c>
      <c r="B108" s="85" t="s">
        <v>276</v>
      </c>
      <c r="C108" s="85" t="s">
        <v>277</v>
      </c>
      <c r="D108" s="85" t="s">
        <v>85</v>
      </c>
      <c r="F108" s="85">
        <v>2.4534579999999999</v>
      </c>
      <c r="G108" s="85">
        <v>2.457452</v>
      </c>
      <c r="H108" s="85">
        <v>2.4949379999999999</v>
      </c>
      <c r="I108" s="85">
        <v>2.5890620000000002</v>
      </c>
      <c r="J108" s="85">
        <v>2.5559400000000001</v>
      </c>
      <c r="K108" s="85">
        <v>2.4948109999999999</v>
      </c>
      <c r="L108" s="85">
        <v>2.4646859999999999</v>
      </c>
      <c r="M108" s="85">
        <v>2.4159980000000001</v>
      </c>
      <c r="N108" s="85">
        <v>2.4022790000000001</v>
      </c>
      <c r="O108" s="85">
        <v>2.380903</v>
      </c>
      <c r="P108" s="85">
        <v>2.3739249999999998</v>
      </c>
      <c r="Q108" s="85">
        <v>2.3724180000000001</v>
      </c>
      <c r="R108" s="85">
        <v>2.3785660000000002</v>
      </c>
      <c r="S108" s="85">
        <v>2.3672240000000002</v>
      </c>
      <c r="T108" s="85">
        <v>2.361834</v>
      </c>
      <c r="U108" s="85">
        <v>2.3555459999999999</v>
      </c>
      <c r="V108" s="85">
        <v>2.3577279999999998</v>
      </c>
      <c r="W108" s="85">
        <v>2.3505069999999999</v>
      </c>
      <c r="X108" s="85">
        <v>2.3283990000000001</v>
      </c>
      <c r="Y108" s="85">
        <v>2.3157649999999999</v>
      </c>
      <c r="Z108" s="85">
        <v>2.310206</v>
      </c>
      <c r="AA108" s="85">
        <v>2.3102930000000002</v>
      </c>
      <c r="AB108" s="85">
        <v>2.294381</v>
      </c>
      <c r="AC108" s="85">
        <v>2.2879149999999999</v>
      </c>
      <c r="AD108" s="85">
        <v>2.2715529999999999</v>
      </c>
      <c r="AE108" s="85">
        <v>2.2696960000000002</v>
      </c>
      <c r="AF108" s="85">
        <v>2.2758449999999999</v>
      </c>
      <c r="AG108" s="85">
        <v>2.2628460000000001</v>
      </c>
      <c r="AH108" s="85">
        <v>2.270851</v>
      </c>
      <c r="AI108" s="86">
        <v>-3.0000000000000001E-3</v>
      </c>
    </row>
    <row r="109" spans="1:35" x14ac:dyDescent="0.25">
      <c r="A109" s="85" t="s">
        <v>92</v>
      </c>
      <c r="B109" s="85" t="s">
        <v>278</v>
      </c>
      <c r="C109" s="85" t="s">
        <v>279</v>
      </c>
      <c r="D109" s="85" t="s">
        <v>85</v>
      </c>
      <c r="F109" s="85">
        <v>2.4533749999999999</v>
      </c>
      <c r="G109" s="85">
        <v>2.4544830000000002</v>
      </c>
      <c r="H109" s="85">
        <v>2.5072399999999999</v>
      </c>
      <c r="I109" s="85">
        <v>2.6000700000000001</v>
      </c>
      <c r="J109" s="85">
        <v>2.6084459999999998</v>
      </c>
      <c r="K109" s="85">
        <v>2.605782</v>
      </c>
      <c r="L109" s="85">
        <v>2.563771</v>
      </c>
      <c r="M109" s="85">
        <v>2.5417649999999998</v>
      </c>
      <c r="N109" s="85">
        <v>2.5356079999999999</v>
      </c>
      <c r="O109" s="85">
        <v>2.500292</v>
      </c>
      <c r="P109" s="85">
        <v>2.5096099999999999</v>
      </c>
      <c r="Q109" s="85">
        <v>2.4984470000000001</v>
      </c>
      <c r="R109" s="85">
        <v>2.5007980000000001</v>
      </c>
      <c r="S109" s="85">
        <v>2.4811450000000002</v>
      </c>
      <c r="T109" s="85">
        <v>2.476931</v>
      </c>
      <c r="U109" s="85">
        <v>2.4655279999999999</v>
      </c>
      <c r="V109" s="85">
        <v>2.4647589999999999</v>
      </c>
      <c r="W109" s="85">
        <v>2.444115</v>
      </c>
      <c r="X109" s="85">
        <v>2.4366319999999999</v>
      </c>
      <c r="Y109" s="85">
        <v>2.4270239999999998</v>
      </c>
      <c r="Z109" s="85">
        <v>2.4237139999999999</v>
      </c>
      <c r="AA109" s="85">
        <v>2.418282</v>
      </c>
      <c r="AB109" s="85">
        <v>2.4149820000000002</v>
      </c>
      <c r="AC109" s="85">
        <v>2.416121</v>
      </c>
      <c r="AD109" s="85">
        <v>2.4046690000000002</v>
      </c>
      <c r="AE109" s="85">
        <v>2.3946589999999999</v>
      </c>
      <c r="AF109" s="85">
        <v>2.3854660000000001</v>
      </c>
      <c r="AG109" s="85">
        <v>2.3775569999999999</v>
      </c>
      <c r="AH109" s="85">
        <v>2.3655460000000001</v>
      </c>
      <c r="AI109" s="86">
        <v>-1E-3</v>
      </c>
    </row>
    <row r="110" spans="1:35" x14ac:dyDescent="0.25">
      <c r="A110" s="85" t="s">
        <v>135</v>
      </c>
      <c r="B110" s="85" t="s">
        <v>280</v>
      </c>
      <c r="D110" s="85" t="s">
        <v>85</v>
      </c>
    </row>
    <row r="111" spans="1:35" ht="15.75" customHeight="1" x14ac:dyDescent="0.25">
      <c r="A111" s="85" t="s">
        <v>86</v>
      </c>
      <c r="B111" s="85" t="s">
        <v>281</v>
      </c>
      <c r="C111" s="85" t="s">
        <v>282</v>
      </c>
      <c r="D111" s="85" t="s">
        <v>85</v>
      </c>
      <c r="F111" s="85">
        <v>3.086376</v>
      </c>
      <c r="G111" s="85">
        <v>3.2750919999999999</v>
      </c>
      <c r="H111" s="85">
        <v>3.0971489999999999</v>
      </c>
      <c r="I111" s="85">
        <v>3.077337</v>
      </c>
      <c r="J111" s="85">
        <v>3.0571389999999998</v>
      </c>
      <c r="K111" s="85">
        <v>3.0452159999999999</v>
      </c>
      <c r="L111" s="85">
        <v>3.037763</v>
      </c>
      <c r="M111" s="85">
        <v>3.0313680000000001</v>
      </c>
      <c r="N111" s="85">
        <v>3.0259330000000002</v>
      </c>
      <c r="O111" s="85">
        <v>3.0254590000000001</v>
      </c>
      <c r="P111" s="85">
        <v>3.0276860000000001</v>
      </c>
      <c r="Q111" s="85">
        <v>3.034011</v>
      </c>
      <c r="R111" s="85">
        <v>3.0408620000000002</v>
      </c>
      <c r="S111" s="85">
        <v>3.0527120000000001</v>
      </c>
      <c r="T111" s="85">
        <v>3.0502639999999999</v>
      </c>
      <c r="U111" s="85">
        <v>3.0545429999999998</v>
      </c>
      <c r="V111" s="85">
        <v>3.0583879999999999</v>
      </c>
      <c r="W111" s="85">
        <v>3.063898</v>
      </c>
      <c r="X111" s="85">
        <v>3.0734149999999998</v>
      </c>
      <c r="Y111" s="85">
        <v>3.0928680000000002</v>
      </c>
      <c r="Z111" s="85">
        <v>3.1042909999999999</v>
      </c>
      <c r="AA111" s="85">
        <v>3.1158239999999999</v>
      </c>
      <c r="AB111" s="85">
        <v>3.11755</v>
      </c>
      <c r="AC111" s="85">
        <v>3.1225860000000001</v>
      </c>
      <c r="AD111" s="85">
        <v>3.1411410000000002</v>
      </c>
      <c r="AE111" s="85">
        <v>3.1599710000000001</v>
      </c>
      <c r="AF111" s="85">
        <v>3.1829179999999999</v>
      </c>
      <c r="AG111" s="85">
        <v>3.2009940000000001</v>
      </c>
      <c r="AH111" s="85">
        <v>3.21923</v>
      </c>
      <c r="AI111" s="86">
        <v>2E-3</v>
      </c>
    </row>
    <row r="112" spans="1:35" x14ac:dyDescent="0.25">
      <c r="A112" s="85" t="s">
        <v>89</v>
      </c>
      <c r="B112" s="85" t="s">
        <v>283</v>
      </c>
      <c r="C112" s="85" t="s">
        <v>284</v>
      </c>
      <c r="D112" s="85" t="s">
        <v>85</v>
      </c>
      <c r="F112" s="85">
        <v>3.0788899999999999</v>
      </c>
      <c r="G112" s="85">
        <v>3.1304660000000002</v>
      </c>
      <c r="H112" s="85">
        <v>3.088543</v>
      </c>
      <c r="I112" s="85">
        <v>3.1177329999999999</v>
      </c>
      <c r="J112" s="85">
        <v>3.1365020000000001</v>
      </c>
      <c r="K112" s="85">
        <v>3.1456789999999999</v>
      </c>
      <c r="L112" s="85">
        <v>3.1394190000000002</v>
      </c>
      <c r="M112" s="85">
        <v>3.1484589999999999</v>
      </c>
      <c r="N112" s="85">
        <v>3.1557659999999998</v>
      </c>
      <c r="O112" s="85">
        <v>3.162172</v>
      </c>
      <c r="P112" s="85">
        <v>3.1621769999999998</v>
      </c>
      <c r="Q112" s="85">
        <v>3.1663079999999999</v>
      </c>
      <c r="R112" s="85">
        <v>3.1758630000000001</v>
      </c>
      <c r="S112" s="85">
        <v>3.1652740000000001</v>
      </c>
      <c r="T112" s="85">
        <v>3.1554929999999999</v>
      </c>
      <c r="U112" s="85">
        <v>3.152552</v>
      </c>
      <c r="V112" s="85">
        <v>3.1526209999999999</v>
      </c>
      <c r="W112" s="85">
        <v>3.1521059999999999</v>
      </c>
      <c r="X112" s="85">
        <v>3.1583679999999998</v>
      </c>
      <c r="Y112" s="85">
        <v>3.1790500000000002</v>
      </c>
      <c r="Z112" s="85">
        <v>3.190137</v>
      </c>
      <c r="AA112" s="85">
        <v>3.1986409999999998</v>
      </c>
      <c r="AB112" s="85">
        <v>3.208631</v>
      </c>
      <c r="AC112" s="85">
        <v>3.216704</v>
      </c>
      <c r="AD112" s="85">
        <v>3.2281339999999998</v>
      </c>
      <c r="AE112" s="85">
        <v>3.2511230000000002</v>
      </c>
      <c r="AF112" s="85">
        <v>3.260815</v>
      </c>
      <c r="AG112" s="85">
        <v>3.289326</v>
      </c>
      <c r="AH112" s="85">
        <v>3.3104010000000001</v>
      </c>
      <c r="AI112" s="86">
        <v>3.0000000000000001E-3</v>
      </c>
    </row>
    <row r="113" spans="1:35" x14ac:dyDescent="0.25">
      <c r="A113" s="85" t="s">
        <v>92</v>
      </c>
      <c r="B113" s="85" t="s">
        <v>285</v>
      </c>
      <c r="C113" s="85" t="s">
        <v>286</v>
      </c>
      <c r="D113" s="85" t="s">
        <v>85</v>
      </c>
      <c r="F113" s="85">
        <v>3.0822289999999999</v>
      </c>
      <c r="G113" s="85">
        <v>2.9824090000000001</v>
      </c>
      <c r="H113" s="85">
        <v>2.8933409999999999</v>
      </c>
      <c r="I113" s="85">
        <v>2.8751319999999998</v>
      </c>
      <c r="J113" s="85">
        <v>2.8793009999999999</v>
      </c>
      <c r="K113" s="85">
        <v>2.899708</v>
      </c>
      <c r="L113" s="85">
        <v>2.9043359999999998</v>
      </c>
      <c r="M113" s="85">
        <v>2.9137010000000001</v>
      </c>
      <c r="N113" s="85">
        <v>2.9349319999999999</v>
      </c>
      <c r="O113" s="85">
        <v>2.9506649999999999</v>
      </c>
      <c r="P113" s="85">
        <v>2.9673250000000002</v>
      </c>
      <c r="Q113" s="85">
        <v>2.9823369999999998</v>
      </c>
      <c r="R113" s="85">
        <v>2.9962019999999998</v>
      </c>
      <c r="S113" s="85">
        <v>3.0090650000000001</v>
      </c>
      <c r="T113" s="85">
        <v>3.0139279999999999</v>
      </c>
      <c r="U113" s="85">
        <v>3.0241479999999998</v>
      </c>
      <c r="V113" s="85">
        <v>3.032543</v>
      </c>
      <c r="W113" s="85">
        <v>3.0422280000000002</v>
      </c>
      <c r="X113" s="85">
        <v>3.0555859999999999</v>
      </c>
      <c r="Y113" s="85">
        <v>3.0707930000000001</v>
      </c>
      <c r="Z113" s="85">
        <v>3.0860910000000001</v>
      </c>
      <c r="AA113" s="85">
        <v>3.1010010000000001</v>
      </c>
      <c r="AB113" s="85">
        <v>3.1121690000000002</v>
      </c>
      <c r="AC113" s="85">
        <v>3.1197499999999998</v>
      </c>
      <c r="AD113" s="85">
        <v>3.1316130000000002</v>
      </c>
      <c r="AE113" s="85">
        <v>3.1540400000000002</v>
      </c>
      <c r="AF113" s="85">
        <v>3.1404359999999998</v>
      </c>
      <c r="AG113" s="85">
        <v>3.1312099999999998</v>
      </c>
      <c r="AH113" s="85">
        <v>3.1445110000000001</v>
      </c>
      <c r="AI113" s="86">
        <v>1E-3</v>
      </c>
    </row>
    <row r="114" spans="1:35" x14ac:dyDescent="0.25">
      <c r="A114" s="85" t="s">
        <v>143</v>
      </c>
      <c r="B114" s="85" t="s">
        <v>287</v>
      </c>
      <c r="D114" s="85" t="s">
        <v>85</v>
      </c>
    </row>
    <row r="115" spans="1:35" x14ac:dyDescent="0.25">
      <c r="A115" s="85" t="s">
        <v>86</v>
      </c>
      <c r="B115" s="85" t="s">
        <v>288</v>
      </c>
      <c r="C115" s="85" t="s">
        <v>289</v>
      </c>
      <c r="D115" s="85" t="s">
        <v>85</v>
      </c>
      <c r="F115" s="85">
        <v>5.6228480000000003</v>
      </c>
      <c r="G115" s="85">
        <v>6.1255499999999996</v>
      </c>
      <c r="H115" s="85">
        <v>6.742159</v>
      </c>
      <c r="I115" s="85">
        <v>8.1732440000000004</v>
      </c>
      <c r="J115" s="85">
        <v>9.9076740000000001</v>
      </c>
      <c r="K115" s="85">
        <v>11.653165</v>
      </c>
      <c r="L115" s="85">
        <v>13.154488000000001</v>
      </c>
      <c r="M115" s="85">
        <v>14.209771999999999</v>
      </c>
      <c r="N115" s="85">
        <v>15.128234000000001</v>
      </c>
      <c r="O115" s="85">
        <v>15.78889</v>
      </c>
      <c r="P115" s="85">
        <v>16.442295000000001</v>
      </c>
      <c r="Q115" s="85">
        <v>17.189572999999999</v>
      </c>
      <c r="R115" s="85">
        <v>17.791294000000001</v>
      </c>
      <c r="S115" s="85">
        <v>18.262888</v>
      </c>
      <c r="T115" s="85">
        <v>18.746867999999999</v>
      </c>
      <c r="U115" s="85">
        <v>19.110621999999999</v>
      </c>
      <c r="V115" s="85">
        <v>19.414563999999999</v>
      </c>
      <c r="W115" s="85">
        <v>19.609310000000001</v>
      </c>
      <c r="X115" s="85">
        <v>19.90523</v>
      </c>
      <c r="Y115" s="85">
        <v>20.063116000000001</v>
      </c>
      <c r="Z115" s="85">
        <v>20.302187</v>
      </c>
      <c r="AA115" s="85">
        <v>20.584305000000001</v>
      </c>
      <c r="AB115" s="85">
        <v>20.993839000000001</v>
      </c>
      <c r="AC115" s="85">
        <v>21.370591999999998</v>
      </c>
      <c r="AD115" s="85">
        <v>21.805226999999999</v>
      </c>
      <c r="AE115" s="85">
        <v>22.17202</v>
      </c>
      <c r="AF115" s="85">
        <v>22.539532000000001</v>
      </c>
      <c r="AG115" s="85">
        <v>22.840260000000001</v>
      </c>
      <c r="AH115" s="85">
        <v>23.283978999999999</v>
      </c>
      <c r="AI115" s="86">
        <v>5.1999999999999998E-2</v>
      </c>
    </row>
    <row r="116" spans="1:35" x14ac:dyDescent="0.25">
      <c r="A116" s="85" t="s">
        <v>89</v>
      </c>
      <c r="B116" s="85" t="s">
        <v>290</v>
      </c>
      <c r="C116" s="85" t="s">
        <v>291</v>
      </c>
      <c r="D116" s="85" t="s">
        <v>85</v>
      </c>
      <c r="F116" s="85">
        <v>5.6225880000000004</v>
      </c>
      <c r="G116" s="85">
        <v>6.1219539999999997</v>
      </c>
      <c r="H116" s="85">
        <v>6.7271739999999998</v>
      </c>
      <c r="I116" s="85">
        <v>8.1808689999999995</v>
      </c>
      <c r="J116" s="85">
        <v>9.8244360000000004</v>
      </c>
      <c r="K116" s="85">
        <v>11.301111000000001</v>
      </c>
      <c r="L116" s="85">
        <v>12.38029</v>
      </c>
      <c r="M116" s="85">
        <v>13.198708</v>
      </c>
      <c r="N116" s="85">
        <v>13.516857</v>
      </c>
      <c r="O116" s="85">
        <v>13.719823</v>
      </c>
      <c r="P116" s="85">
        <v>13.997329000000001</v>
      </c>
      <c r="Q116" s="85">
        <v>14.628225</v>
      </c>
      <c r="R116" s="85">
        <v>15.489143</v>
      </c>
      <c r="S116" s="85">
        <v>16.097963</v>
      </c>
      <c r="T116" s="85">
        <v>16.817222999999998</v>
      </c>
      <c r="U116" s="85">
        <v>17.468170000000001</v>
      </c>
      <c r="V116" s="85">
        <v>17.948029999999999</v>
      </c>
      <c r="W116" s="85">
        <v>18.297357999999999</v>
      </c>
      <c r="X116" s="85">
        <v>18.87818</v>
      </c>
      <c r="Y116" s="85">
        <v>19.263819000000002</v>
      </c>
      <c r="Z116" s="85">
        <v>19.905725</v>
      </c>
      <c r="AA116" s="85">
        <v>20.339649000000001</v>
      </c>
      <c r="AB116" s="85">
        <v>20.832829</v>
      </c>
      <c r="AC116" s="85">
        <v>21.501854000000002</v>
      </c>
      <c r="AD116" s="85">
        <v>22.143522000000001</v>
      </c>
      <c r="AE116" s="85">
        <v>22.588179</v>
      </c>
      <c r="AF116" s="85">
        <v>22.926013999999999</v>
      </c>
      <c r="AG116" s="85">
        <v>23.232157000000001</v>
      </c>
      <c r="AH116" s="85">
        <v>23.522027999999999</v>
      </c>
      <c r="AI116" s="86">
        <v>5.1999999999999998E-2</v>
      </c>
    </row>
    <row r="117" spans="1:35" x14ac:dyDescent="0.25">
      <c r="A117" s="85" t="s">
        <v>92</v>
      </c>
      <c r="B117" s="85" t="s">
        <v>292</v>
      </c>
      <c r="C117" s="85" t="s">
        <v>293</v>
      </c>
      <c r="D117" s="85" t="s">
        <v>85</v>
      </c>
      <c r="F117" s="85">
        <v>5.6227140000000002</v>
      </c>
      <c r="G117" s="85">
        <v>6.1167590000000001</v>
      </c>
      <c r="H117" s="85">
        <v>6.7524769999999998</v>
      </c>
      <c r="I117" s="85">
        <v>8.2080800000000007</v>
      </c>
      <c r="J117" s="85">
        <v>9.9983050000000002</v>
      </c>
      <c r="K117" s="85">
        <v>12.188060999999999</v>
      </c>
      <c r="L117" s="85">
        <v>14.218715</v>
      </c>
      <c r="M117" s="85">
        <v>15.507745999999999</v>
      </c>
      <c r="N117" s="85">
        <v>16.223516</v>
      </c>
      <c r="O117" s="85">
        <v>16.567689999999999</v>
      </c>
      <c r="P117" s="85">
        <v>16.808792</v>
      </c>
      <c r="Q117" s="85">
        <v>17.441074</v>
      </c>
      <c r="R117" s="85">
        <v>17.856634</v>
      </c>
      <c r="S117" s="85">
        <v>18.28303</v>
      </c>
      <c r="T117" s="85">
        <v>18.726913</v>
      </c>
      <c r="U117" s="85">
        <v>19.017624000000001</v>
      </c>
      <c r="V117" s="85">
        <v>19.172599999999999</v>
      </c>
      <c r="W117" s="85">
        <v>19.265528</v>
      </c>
      <c r="X117" s="85">
        <v>19.512962000000002</v>
      </c>
      <c r="Y117" s="85">
        <v>19.630351999999998</v>
      </c>
      <c r="Z117" s="85">
        <v>19.836706</v>
      </c>
      <c r="AA117" s="85">
        <v>20.048514999999998</v>
      </c>
      <c r="AB117" s="85">
        <v>20.274260000000002</v>
      </c>
      <c r="AC117" s="85">
        <v>20.558620000000001</v>
      </c>
      <c r="AD117" s="85">
        <v>20.874409</v>
      </c>
      <c r="AE117" s="85">
        <v>21.181001999999999</v>
      </c>
      <c r="AF117" s="85">
        <v>21.393656</v>
      </c>
      <c r="AG117" s="85">
        <v>21.588284000000002</v>
      </c>
      <c r="AH117" s="85">
        <v>21.868922999999999</v>
      </c>
      <c r="AI117" s="86">
        <v>0.05</v>
      </c>
    </row>
    <row r="118" spans="1:35" x14ac:dyDescent="0.25">
      <c r="A118" s="85" t="s">
        <v>151</v>
      </c>
      <c r="B118" s="85" t="s">
        <v>294</v>
      </c>
      <c r="D118" s="85" t="s">
        <v>85</v>
      </c>
    </row>
    <row r="119" spans="1:35" x14ac:dyDescent="0.25">
      <c r="A119" s="85" t="s">
        <v>86</v>
      </c>
      <c r="B119" s="85" t="s">
        <v>295</v>
      </c>
      <c r="C119" s="85" t="s">
        <v>296</v>
      </c>
      <c r="D119" s="85" t="s">
        <v>85</v>
      </c>
      <c r="F119" s="85">
        <v>0.271036</v>
      </c>
      <c r="G119" s="85">
        <v>0.29992400000000002</v>
      </c>
      <c r="H119" s="85">
        <v>0.27443299999999998</v>
      </c>
      <c r="I119" s="85">
        <v>0.257492</v>
      </c>
      <c r="J119" s="85">
        <v>0.26146999999999998</v>
      </c>
      <c r="K119" s="85">
        <v>0.27512900000000001</v>
      </c>
      <c r="L119" s="85">
        <v>0.283526</v>
      </c>
      <c r="M119" s="85">
        <v>0.27605499999999999</v>
      </c>
      <c r="N119" s="85">
        <v>0.28388999999999998</v>
      </c>
      <c r="O119" s="85">
        <v>0.27529100000000001</v>
      </c>
      <c r="P119" s="85">
        <v>0.27900999999999998</v>
      </c>
      <c r="Q119" s="85">
        <v>0.28079199999999999</v>
      </c>
      <c r="R119" s="85">
        <v>0.28222199999999997</v>
      </c>
      <c r="S119" s="85">
        <v>0.27832400000000002</v>
      </c>
      <c r="T119" s="85">
        <v>0.27709899999999998</v>
      </c>
      <c r="U119" s="85">
        <v>0.277055</v>
      </c>
      <c r="V119" s="85">
        <v>0.27971200000000002</v>
      </c>
      <c r="W119" s="85">
        <v>0.28193299999999999</v>
      </c>
      <c r="X119" s="85">
        <v>0.28373700000000002</v>
      </c>
      <c r="Y119" s="85">
        <v>0.278974</v>
      </c>
      <c r="Z119" s="85">
        <v>0.27892800000000001</v>
      </c>
      <c r="AA119" s="85">
        <v>0.27663399999999999</v>
      </c>
      <c r="AB119" s="85">
        <v>0.27388499999999999</v>
      </c>
      <c r="AC119" s="85">
        <v>0.27115800000000001</v>
      </c>
      <c r="AD119" s="85">
        <v>0.268038</v>
      </c>
      <c r="AE119" s="85">
        <v>0.26756000000000002</v>
      </c>
      <c r="AF119" s="85">
        <v>0.26897199999999999</v>
      </c>
      <c r="AG119" s="85">
        <v>0.26747799999999999</v>
      </c>
      <c r="AH119" s="85">
        <v>0.26547100000000001</v>
      </c>
      <c r="AI119" s="86">
        <v>-1E-3</v>
      </c>
    </row>
    <row r="120" spans="1:35" x14ac:dyDescent="0.25">
      <c r="A120" s="85" t="s">
        <v>89</v>
      </c>
      <c r="B120" s="85" t="s">
        <v>297</v>
      </c>
      <c r="C120" s="85" t="s">
        <v>298</v>
      </c>
      <c r="D120" s="85" t="s">
        <v>85</v>
      </c>
      <c r="F120" s="85">
        <v>0.270314</v>
      </c>
      <c r="G120" s="85">
        <v>0.26971800000000001</v>
      </c>
      <c r="H120" s="85">
        <v>0.27485599999999999</v>
      </c>
      <c r="I120" s="85">
        <v>0.25724900000000001</v>
      </c>
      <c r="J120" s="85">
        <v>0.26009199999999999</v>
      </c>
      <c r="K120" s="85">
        <v>0.275368</v>
      </c>
      <c r="L120" s="85">
        <v>0.280721</v>
      </c>
      <c r="M120" s="85">
        <v>0.27562999999999999</v>
      </c>
      <c r="N120" s="85">
        <v>0.283188</v>
      </c>
      <c r="O120" s="85">
        <v>0.27579799999999999</v>
      </c>
      <c r="P120" s="85">
        <v>0.28048400000000001</v>
      </c>
      <c r="Q120" s="85">
        <v>0.27946900000000002</v>
      </c>
      <c r="R120" s="85">
        <v>0.285277</v>
      </c>
      <c r="S120" s="85">
        <v>0.28290900000000002</v>
      </c>
      <c r="T120" s="85">
        <v>0.28142699999999998</v>
      </c>
      <c r="U120" s="85">
        <v>0.283196</v>
      </c>
      <c r="V120" s="85">
        <v>0.287879</v>
      </c>
      <c r="W120" s="85">
        <v>0.28836699999999998</v>
      </c>
      <c r="X120" s="85">
        <v>0.29039900000000002</v>
      </c>
      <c r="Y120" s="85">
        <v>0.28545900000000002</v>
      </c>
      <c r="Z120" s="85">
        <v>0.28546899999999997</v>
      </c>
      <c r="AA120" s="85">
        <v>0.28564499999999998</v>
      </c>
      <c r="AB120" s="85">
        <v>0.28845199999999999</v>
      </c>
      <c r="AC120" s="85">
        <v>0.28747200000000001</v>
      </c>
      <c r="AD120" s="85">
        <v>0.28609200000000001</v>
      </c>
      <c r="AE120" s="85">
        <v>0.28004099999999998</v>
      </c>
      <c r="AF120" s="85">
        <v>0.28080899999999998</v>
      </c>
      <c r="AG120" s="85">
        <v>0.28133999999999998</v>
      </c>
      <c r="AH120" s="85">
        <v>0.28582999999999997</v>
      </c>
      <c r="AI120" s="86">
        <v>2E-3</v>
      </c>
    </row>
    <row r="121" spans="1:35" x14ac:dyDescent="0.25">
      <c r="A121" s="85" t="s">
        <v>92</v>
      </c>
      <c r="B121" s="85" t="s">
        <v>299</v>
      </c>
      <c r="C121" s="85" t="s">
        <v>300</v>
      </c>
      <c r="D121" s="85" t="s">
        <v>85</v>
      </c>
      <c r="F121" s="85">
        <v>0.26882099999999998</v>
      </c>
      <c r="G121" s="85">
        <v>0.26158900000000002</v>
      </c>
      <c r="H121" s="85">
        <v>0.27058399999999999</v>
      </c>
      <c r="I121" s="85">
        <v>0.25753100000000001</v>
      </c>
      <c r="J121" s="85">
        <v>0.26152999999999998</v>
      </c>
      <c r="K121" s="85">
        <v>0.27507300000000001</v>
      </c>
      <c r="L121" s="85">
        <v>0.281889</v>
      </c>
      <c r="M121" s="85">
        <v>0.27843499999999999</v>
      </c>
      <c r="N121" s="85">
        <v>0.283557</v>
      </c>
      <c r="O121" s="85">
        <v>0.274366</v>
      </c>
      <c r="P121" s="85">
        <v>0.27679100000000001</v>
      </c>
      <c r="Q121" s="85">
        <v>0.27807399999999999</v>
      </c>
      <c r="R121" s="85">
        <v>0.28375499999999998</v>
      </c>
      <c r="S121" s="85">
        <v>0.28140500000000002</v>
      </c>
      <c r="T121" s="85">
        <v>0.27395700000000001</v>
      </c>
      <c r="U121" s="85">
        <v>0.27206399999999997</v>
      </c>
      <c r="V121" s="85">
        <v>0.27704099999999998</v>
      </c>
      <c r="W121" s="85">
        <v>0.27849699999999999</v>
      </c>
      <c r="X121" s="85">
        <v>0.27701399999999998</v>
      </c>
      <c r="Y121" s="85">
        <v>0.272646</v>
      </c>
      <c r="Z121" s="85">
        <v>0.271457</v>
      </c>
      <c r="AA121" s="85">
        <v>0.27185900000000002</v>
      </c>
      <c r="AB121" s="85">
        <v>0.273505</v>
      </c>
      <c r="AC121" s="85">
        <v>0.27298800000000001</v>
      </c>
      <c r="AD121" s="85">
        <v>0.27141900000000002</v>
      </c>
      <c r="AE121" s="85">
        <v>0.27107300000000001</v>
      </c>
      <c r="AF121" s="85">
        <v>0.27081899999999998</v>
      </c>
      <c r="AG121" s="85">
        <v>0.27293299999999998</v>
      </c>
      <c r="AH121" s="85">
        <v>0.270177</v>
      </c>
      <c r="AI121" s="86">
        <v>0</v>
      </c>
    </row>
    <row r="122" spans="1:35" x14ac:dyDescent="0.25">
      <c r="A122" s="85" t="s">
        <v>159</v>
      </c>
      <c r="B122" s="85" t="s">
        <v>301</v>
      </c>
      <c r="D122" s="85" t="s">
        <v>85</v>
      </c>
    </row>
    <row r="123" spans="1:35" x14ac:dyDescent="0.25">
      <c r="A123" s="85" t="s">
        <v>86</v>
      </c>
      <c r="B123" s="85" t="s">
        <v>302</v>
      </c>
      <c r="C123" s="85" t="s">
        <v>303</v>
      </c>
      <c r="D123" s="85" t="s">
        <v>85</v>
      </c>
      <c r="F123" s="85">
        <v>99.193466000000001</v>
      </c>
      <c r="G123" s="85">
        <v>98.343772999999999</v>
      </c>
      <c r="H123" s="85">
        <v>97.558655000000002</v>
      </c>
      <c r="I123" s="85">
        <v>97.753219999999999</v>
      </c>
      <c r="J123" s="85">
        <v>98.015015000000005</v>
      </c>
      <c r="K123" s="85">
        <v>98.078818999999996</v>
      </c>
      <c r="L123" s="85">
        <v>98.133987000000005</v>
      </c>
      <c r="M123" s="85">
        <v>98.055678999999998</v>
      </c>
      <c r="N123" s="85">
        <v>97.956688</v>
      </c>
      <c r="O123" s="85">
        <v>97.999808999999999</v>
      </c>
      <c r="P123" s="85">
        <v>98.312447000000006</v>
      </c>
      <c r="Q123" s="85">
        <v>98.465087999999994</v>
      </c>
      <c r="R123" s="85">
        <v>98.819359000000006</v>
      </c>
      <c r="S123" s="85">
        <v>99.128128000000004</v>
      </c>
      <c r="T123" s="85">
        <v>99.396773999999994</v>
      </c>
      <c r="U123" s="85">
        <v>99.651229999999998</v>
      </c>
      <c r="V123" s="85">
        <v>99.794334000000006</v>
      </c>
      <c r="W123" s="85">
        <v>99.956565999999995</v>
      </c>
      <c r="X123" s="85">
        <v>100.252289</v>
      </c>
      <c r="Y123" s="85">
        <v>100.649895</v>
      </c>
      <c r="Z123" s="85">
        <v>101.165138</v>
      </c>
      <c r="AA123" s="85">
        <v>101.641739</v>
      </c>
      <c r="AB123" s="85">
        <v>102.150665</v>
      </c>
      <c r="AC123" s="85">
        <v>102.69104</v>
      </c>
      <c r="AD123" s="85">
        <v>103.176315</v>
      </c>
      <c r="AE123" s="85">
        <v>103.831924</v>
      </c>
      <c r="AF123" s="85">
        <v>104.485474</v>
      </c>
      <c r="AG123" s="85">
        <v>105.10330999999999</v>
      </c>
      <c r="AH123" s="85">
        <v>105.939369</v>
      </c>
      <c r="AI123" s="86">
        <v>2E-3</v>
      </c>
    </row>
    <row r="124" spans="1:35" x14ac:dyDescent="0.25">
      <c r="A124" s="85" t="s">
        <v>89</v>
      </c>
      <c r="B124" s="85" t="s">
        <v>304</v>
      </c>
      <c r="C124" s="85" t="s">
        <v>305</v>
      </c>
      <c r="D124" s="85" t="s">
        <v>85</v>
      </c>
      <c r="F124" s="85">
        <v>99.194878000000003</v>
      </c>
      <c r="G124" s="85">
        <v>98.825599999999994</v>
      </c>
      <c r="H124" s="85">
        <v>98.331337000000005</v>
      </c>
      <c r="I124" s="85">
        <v>98.776779000000005</v>
      </c>
      <c r="J124" s="85">
        <v>99.204414</v>
      </c>
      <c r="K124" s="85">
        <v>99.151580999999993</v>
      </c>
      <c r="L124" s="85">
        <v>99.183150999999995</v>
      </c>
      <c r="M124" s="85">
        <v>99.219207999999995</v>
      </c>
      <c r="N124" s="85">
        <v>99.355141000000003</v>
      </c>
      <c r="O124" s="85">
        <v>99.545867999999999</v>
      </c>
      <c r="P124" s="85">
        <v>99.854713000000004</v>
      </c>
      <c r="Q124" s="85">
        <v>100.041695</v>
      </c>
      <c r="R124" s="85">
        <v>100.314949</v>
      </c>
      <c r="S124" s="85">
        <v>100.58071099999999</v>
      </c>
      <c r="T124" s="85">
        <v>100.86039700000001</v>
      </c>
      <c r="U124" s="85">
        <v>101.161079</v>
      </c>
      <c r="V124" s="85">
        <v>101.442986</v>
      </c>
      <c r="W124" s="85">
        <v>101.74599499999999</v>
      </c>
      <c r="X124" s="85">
        <v>102.15430499999999</v>
      </c>
      <c r="Y124" s="85">
        <v>102.557526</v>
      </c>
      <c r="Z124" s="85">
        <v>103.079086</v>
      </c>
      <c r="AA124" s="85">
        <v>103.406105</v>
      </c>
      <c r="AB124" s="85">
        <v>103.92672</v>
      </c>
      <c r="AC124" s="85">
        <v>104.41288</v>
      </c>
      <c r="AD124" s="85">
        <v>104.928032</v>
      </c>
      <c r="AE124" s="85">
        <v>105.459991</v>
      </c>
      <c r="AF124" s="85">
        <v>106.03602600000001</v>
      </c>
      <c r="AG124" s="85">
        <v>106.782883</v>
      </c>
      <c r="AH124" s="85">
        <v>107.427345</v>
      </c>
      <c r="AI124" s="86">
        <v>3.0000000000000001E-3</v>
      </c>
    </row>
    <row r="125" spans="1:35" x14ac:dyDescent="0.25">
      <c r="A125" s="85" t="s">
        <v>92</v>
      </c>
      <c r="B125" s="85" t="s">
        <v>306</v>
      </c>
      <c r="C125" s="85" t="s">
        <v>307</v>
      </c>
      <c r="D125" s="85" t="s">
        <v>85</v>
      </c>
      <c r="F125" s="85">
        <v>99.194466000000006</v>
      </c>
      <c r="G125" s="85">
        <v>98.134842000000006</v>
      </c>
      <c r="H125" s="85">
        <v>96.839386000000005</v>
      </c>
      <c r="I125" s="85">
        <v>97.004943999999995</v>
      </c>
      <c r="J125" s="85">
        <v>97.314514000000003</v>
      </c>
      <c r="K125" s="85">
        <v>97.441833000000003</v>
      </c>
      <c r="L125" s="85">
        <v>97.373253000000005</v>
      </c>
      <c r="M125" s="85">
        <v>97.516204999999999</v>
      </c>
      <c r="N125" s="85">
        <v>97.454857000000004</v>
      </c>
      <c r="O125" s="85">
        <v>97.519683999999998</v>
      </c>
      <c r="P125" s="85">
        <v>97.860771</v>
      </c>
      <c r="Q125" s="85">
        <v>97.946647999999996</v>
      </c>
      <c r="R125" s="85">
        <v>98.228370999999996</v>
      </c>
      <c r="S125" s="85">
        <v>98.527839999999998</v>
      </c>
      <c r="T125" s="85">
        <v>98.799903999999998</v>
      </c>
      <c r="U125" s="85">
        <v>99.144058000000001</v>
      </c>
      <c r="V125" s="85">
        <v>99.320366000000007</v>
      </c>
      <c r="W125" s="85">
        <v>99.487206</v>
      </c>
      <c r="X125" s="85">
        <v>99.912666000000002</v>
      </c>
      <c r="Y125" s="85">
        <v>100.365967</v>
      </c>
      <c r="Z125" s="85">
        <v>100.89361599999999</v>
      </c>
      <c r="AA125" s="85">
        <v>101.522491</v>
      </c>
      <c r="AB125" s="85">
        <v>101.78819300000001</v>
      </c>
      <c r="AC125" s="85">
        <v>102.39025100000001</v>
      </c>
      <c r="AD125" s="85">
        <v>103.133171</v>
      </c>
      <c r="AE125" s="85">
        <v>103.76031500000001</v>
      </c>
      <c r="AF125" s="85">
        <v>104.42021200000001</v>
      </c>
      <c r="AG125" s="85">
        <v>105.01149700000001</v>
      </c>
      <c r="AH125" s="85">
        <v>105.970589</v>
      </c>
      <c r="AI125" s="86">
        <v>2E-3</v>
      </c>
    </row>
    <row r="126" spans="1:35" x14ac:dyDescent="0.25">
      <c r="A126" s="85" t="s">
        <v>308</v>
      </c>
    </row>
    <row r="127" spans="1:35" x14ac:dyDescent="0.25">
      <c r="A127" s="85" t="s">
        <v>309</v>
      </c>
      <c r="B127" s="85" t="s">
        <v>310</v>
      </c>
      <c r="D127" s="85" t="s">
        <v>311</v>
      </c>
    </row>
    <row r="128" spans="1:35" x14ac:dyDescent="0.25">
      <c r="A128" s="85" t="s">
        <v>86</v>
      </c>
      <c r="B128" s="85" t="s">
        <v>312</v>
      </c>
      <c r="C128" s="85" t="s">
        <v>313</v>
      </c>
      <c r="D128" s="85" t="s">
        <v>311</v>
      </c>
      <c r="F128" s="85">
        <v>102.129997</v>
      </c>
      <c r="G128" s="85">
        <v>91.544692999999995</v>
      </c>
      <c r="H128" s="85">
        <v>92.531395000000003</v>
      </c>
      <c r="I128" s="85">
        <v>87.048607000000004</v>
      </c>
      <c r="J128" s="85">
        <v>87.882819999999995</v>
      </c>
      <c r="K128" s="85">
        <v>88.306426999999999</v>
      </c>
      <c r="L128" s="85">
        <v>88.879097000000002</v>
      </c>
      <c r="M128" s="85">
        <v>89.470894000000001</v>
      </c>
      <c r="N128" s="85">
        <v>90.163071000000002</v>
      </c>
      <c r="O128" s="85">
        <v>90.724143999999995</v>
      </c>
      <c r="P128" s="85">
        <v>91.546386999999996</v>
      </c>
      <c r="Q128" s="85">
        <v>92.007187000000002</v>
      </c>
      <c r="R128" s="85">
        <v>92.694916000000006</v>
      </c>
      <c r="S128" s="85">
        <v>93.552750000000003</v>
      </c>
      <c r="T128" s="85">
        <v>94.142882999999998</v>
      </c>
      <c r="U128" s="85">
        <v>94.796172999999996</v>
      </c>
      <c r="V128" s="85">
        <v>95.331740999999994</v>
      </c>
      <c r="W128" s="85">
        <v>95.867317</v>
      </c>
      <c r="X128" s="85">
        <v>96.392180999999994</v>
      </c>
      <c r="Y128" s="85">
        <v>96.938461000000004</v>
      </c>
      <c r="Z128" s="85">
        <v>97.381507999999997</v>
      </c>
      <c r="AA128" s="85">
        <v>97.758681999999993</v>
      </c>
      <c r="AB128" s="85">
        <v>98.241776000000002</v>
      </c>
      <c r="AC128" s="85">
        <v>98.596687000000003</v>
      </c>
      <c r="AD128" s="85">
        <v>99.377373000000006</v>
      </c>
      <c r="AE128" s="85">
        <v>99.794150999999999</v>
      </c>
      <c r="AF128" s="85">
        <v>100.384407</v>
      </c>
      <c r="AG128" s="85">
        <v>101.06875599999999</v>
      </c>
      <c r="AH128" s="85">
        <v>101.34071400000001</v>
      </c>
      <c r="AI128" s="86">
        <v>0</v>
      </c>
    </row>
    <row r="129" spans="1:35" x14ac:dyDescent="0.25">
      <c r="A129" s="85" t="s">
        <v>89</v>
      </c>
      <c r="B129" s="85" t="s">
        <v>314</v>
      </c>
      <c r="C129" s="85" t="s">
        <v>315</v>
      </c>
      <c r="D129" s="85" t="s">
        <v>311</v>
      </c>
      <c r="F129" s="85">
        <v>102.129997</v>
      </c>
      <c r="G129" s="85">
        <v>169.059799</v>
      </c>
      <c r="H129" s="85">
        <v>168.59259</v>
      </c>
      <c r="I129" s="85">
        <v>171.86016799999999</v>
      </c>
      <c r="J129" s="85">
        <v>172.28749099999999</v>
      </c>
      <c r="K129" s="85">
        <v>172.220932</v>
      </c>
      <c r="L129" s="85">
        <v>174.504715</v>
      </c>
      <c r="M129" s="85">
        <v>176.33154300000001</v>
      </c>
      <c r="N129" s="85">
        <v>178.20848100000001</v>
      </c>
      <c r="O129" s="85">
        <v>180.36137400000001</v>
      </c>
      <c r="P129" s="85">
        <v>179.28819300000001</v>
      </c>
      <c r="Q129" s="85">
        <v>180.906204</v>
      </c>
      <c r="R129" s="85">
        <v>184.13909899999999</v>
      </c>
      <c r="S129" s="85">
        <v>184.31516999999999</v>
      </c>
      <c r="T129" s="85">
        <v>183.86653100000001</v>
      </c>
      <c r="U129" s="85">
        <v>186.50251800000001</v>
      </c>
      <c r="V129" s="85">
        <v>182.761154</v>
      </c>
      <c r="W129" s="85">
        <v>182.92979399999999</v>
      </c>
      <c r="X129" s="85">
        <v>183.19570899999999</v>
      </c>
      <c r="Y129" s="85">
        <v>185.032791</v>
      </c>
      <c r="Z129" s="85">
        <v>186.381271</v>
      </c>
      <c r="AA129" s="85">
        <v>186.40528900000001</v>
      </c>
      <c r="AB129" s="85">
        <v>187.43249499999999</v>
      </c>
      <c r="AC129" s="85">
        <v>186.526352</v>
      </c>
      <c r="AD129" s="85">
        <v>186.358093</v>
      </c>
      <c r="AE129" s="85">
        <v>187.443634</v>
      </c>
      <c r="AF129" s="85">
        <v>189.680511</v>
      </c>
      <c r="AG129" s="85">
        <v>189.556793</v>
      </c>
      <c r="AH129" s="85">
        <v>190.06440699999999</v>
      </c>
      <c r="AI129" s="86">
        <v>2.1999999999999999E-2</v>
      </c>
    </row>
    <row r="130" spans="1:35" x14ac:dyDescent="0.25">
      <c r="A130" s="85" t="s">
        <v>92</v>
      </c>
      <c r="B130" s="85" t="s">
        <v>316</v>
      </c>
      <c r="C130" s="85" t="s">
        <v>317</v>
      </c>
      <c r="D130" s="85" t="s">
        <v>311</v>
      </c>
      <c r="F130" s="85">
        <v>102.129997</v>
      </c>
      <c r="G130" s="85">
        <v>43.284218000000003</v>
      </c>
      <c r="H130" s="85">
        <v>44.145332000000003</v>
      </c>
      <c r="I130" s="85">
        <v>44.462752999999999</v>
      </c>
      <c r="J130" s="85">
        <v>44.729968999999997</v>
      </c>
      <c r="K130" s="85">
        <v>44.510750000000002</v>
      </c>
      <c r="L130" s="85">
        <v>45.457439000000001</v>
      </c>
      <c r="M130" s="85">
        <v>45.507964999999999</v>
      </c>
      <c r="N130" s="85">
        <v>46.033531000000004</v>
      </c>
      <c r="O130" s="85">
        <v>46.636406000000001</v>
      </c>
      <c r="P130" s="85">
        <v>47.272506999999997</v>
      </c>
      <c r="Q130" s="85">
        <v>47.916733000000001</v>
      </c>
      <c r="R130" s="85">
        <v>47.876579</v>
      </c>
      <c r="S130" s="85">
        <v>48.396991999999997</v>
      </c>
      <c r="T130" s="85">
        <v>49.072704000000002</v>
      </c>
      <c r="U130" s="85">
        <v>49.459034000000003</v>
      </c>
      <c r="V130" s="85">
        <v>49.530318999999999</v>
      </c>
      <c r="W130" s="85">
        <v>49.983176999999998</v>
      </c>
      <c r="X130" s="85">
        <v>49.189281000000001</v>
      </c>
      <c r="Y130" s="85">
        <v>49.221370999999998</v>
      </c>
      <c r="Z130" s="85">
        <v>49.243094999999997</v>
      </c>
      <c r="AA130" s="85">
        <v>49.257759</v>
      </c>
      <c r="AB130" s="85">
        <v>49.730091000000002</v>
      </c>
      <c r="AC130" s="85">
        <v>49.752322999999997</v>
      </c>
      <c r="AD130" s="85">
        <v>50.618744</v>
      </c>
      <c r="AE130" s="85">
        <v>50.021416000000002</v>
      </c>
      <c r="AF130" s="85">
        <v>50.714641999999998</v>
      </c>
      <c r="AG130" s="85">
        <v>50.397274000000003</v>
      </c>
      <c r="AH130" s="85">
        <v>51.282657999999998</v>
      </c>
      <c r="AI130" s="86">
        <v>-2.4E-2</v>
      </c>
    </row>
    <row r="131" spans="1:35" x14ac:dyDescent="0.25">
      <c r="A131" s="85" t="s">
        <v>318</v>
      </c>
      <c r="B131" s="85" t="s">
        <v>319</v>
      </c>
      <c r="D131" s="85" t="s">
        <v>311</v>
      </c>
    </row>
    <row r="132" spans="1:35" x14ac:dyDescent="0.25">
      <c r="A132" s="85" t="s">
        <v>86</v>
      </c>
      <c r="B132" s="85" t="s">
        <v>320</v>
      </c>
      <c r="C132" s="85" t="s">
        <v>321</v>
      </c>
      <c r="D132" s="85" t="s">
        <v>311</v>
      </c>
      <c r="F132" s="85">
        <v>95.875998999999993</v>
      </c>
      <c r="G132" s="85">
        <v>85.782882999999998</v>
      </c>
      <c r="H132" s="85">
        <v>91.164046999999997</v>
      </c>
      <c r="I132" s="85">
        <v>85.233161999999993</v>
      </c>
      <c r="J132" s="85">
        <v>85.255095999999995</v>
      </c>
      <c r="K132" s="85">
        <v>85.532898000000003</v>
      </c>
      <c r="L132" s="85">
        <v>86.264731999999995</v>
      </c>
      <c r="M132" s="85">
        <v>86.738144000000005</v>
      </c>
      <c r="N132" s="85">
        <v>87.188271</v>
      </c>
      <c r="O132" s="85">
        <v>87.748749000000004</v>
      </c>
      <c r="P132" s="85">
        <v>88.512123000000003</v>
      </c>
      <c r="Q132" s="85">
        <v>88.937447000000006</v>
      </c>
      <c r="R132" s="85">
        <v>89.608727000000002</v>
      </c>
      <c r="S132" s="85">
        <v>90.032150000000001</v>
      </c>
      <c r="T132" s="85">
        <v>90.825806</v>
      </c>
      <c r="U132" s="85">
        <v>91.434028999999995</v>
      </c>
      <c r="V132" s="85">
        <v>91.807198</v>
      </c>
      <c r="W132" s="85">
        <v>92.341896000000006</v>
      </c>
      <c r="X132" s="85">
        <v>92.759917999999999</v>
      </c>
      <c r="Y132" s="85">
        <v>93.263626000000002</v>
      </c>
      <c r="Z132" s="85">
        <v>93.719948000000002</v>
      </c>
      <c r="AA132" s="85">
        <v>94.111892999999995</v>
      </c>
      <c r="AB132" s="85">
        <v>94.517478999999994</v>
      </c>
      <c r="AC132" s="85">
        <v>94.856955999999997</v>
      </c>
      <c r="AD132" s="85">
        <v>95.591453999999999</v>
      </c>
      <c r="AE132" s="85">
        <v>96.024887000000007</v>
      </c>
      <c r="AF132" s="85">
        <v>96.717949000000004</v>
      </c>
      <c r="AG132" s="85">
        <v>97.444785999999993</v>
      </c>
      <c r="AH132" s="85">
        <v>97.681374000000005</v>
      </c>
      <c r="AI132" s="86">
        <v>1E-3</v>
      </c>
    </row>
    <row r="133" spans="1:35" x14ac:dyDescent="0.25">
      <c r="A133" s="85" t="s">
        <v>89</v>
      </c>
      <c r="B133" s="85" t="s">
        <v>322</v>
      </c>
      <c r="C133" s="85" t="s">
        <v>323</v>
      </c>
      <c r="D133" s="85" t="s">
        <v>311</v>
      </c>
      <c r="F133" s="85">
        <v>95.875998999999993</v>
      </c>
      <c r="G133" s="85">
        <v>166.714493</v>
      </c>
      <c r="H133" s="85">
        <v>165.23963900000001</v>
      </c>
      <c r="I133" s="85">
        <v>167.87107800000001</v>
      </c>
      <c r="J133" s="85">
        <v>166.26301599999999</v>
      </c>
      <c r="K133" s="85">
        <v>167.971329</v>
      </c>
      <c r="L133" s="85">
        <v>166.40744000000001</v>
      </c>
      <c r="M133" s="85">
        <v>166.32914700000001</v>
      </c>
      <c r="N133" s="85">
        <v>167.32394400000001</v>
      </c>
      <c r="O133" s="85">
        <v>169.40574599999999</v>
      </c>
      <c r="P133" s="85">
        <v>168.35739100000001</v>
      </c>
      <c r="Q133" s="85">
        <v>170.00805700000001</v>
      </c>
      <c r="R133" s="85">
        <v>172.79826399999999</v>
      </c>
      <c r="S133" s="85">
        <v>173.151184</v>
      </c>
      <c r="T133" s="85">
        <v>172.49359100000001</v>
      </c>
      <c r="U133" s="85">
        <v>175.04312100000001</v>
      </c>
      <c r="V133" s="85">
        <v>173.23474100000001</v>
      </c>
      <c r="W133" s="85">
        <v>174.07583600000001</v>
      </c>
      <c r="X133" s="85">
        <v>174.94065900000001</v>
      </c>
      <c r="Y133" s="85">
        <v>176.923203</v>
      </c>
      <c r="Z133" s="85">
        <v>179.773056</v>
      </c>
      <c r="AA133" s="85">
        <v>180.724152</v>
      </c>
      <c r="AB133" s="85">
        <v>183.16014100000001</v>
      </c>
      <c r="AC133" s="85">
        <v>181.649643</v>
      </c>
      <c r="AD133" s="85">
        <v>182.023392</v>
      </c>
      <c r="AE133" s="85">
        <v>183.12733499999999</v>
      </c>
      <c r="AF133" s="85">
        <v>184.838379</v>
      </c>
      <c r="AG133" s="85">
        <v>184.530869</v>
      </c>
      <c r="AH133" s="85">
        <v>185.276093</v>
      </c>
      <c r="AI133" s="86">
        <v>2.4E-2</v>
      </c>
    </row>
    <row r="134" spans="1:35" x14ac:dyDescent="0.25">
      <c r="A134" s="85" t="s">
        <v>92</v>
      </c>
      <c r="B134" s="85" t="s">
        <v>324</v>
      </c>
      <c r="C134" s="85" t="s">
        <v>325</v>
      </c>
      <c r="D134" s="85" t="s">
        <v>311</v>
      </c>
      <c r="F134" s="85">
        <v>95.875998999999993</v>
      </c>
      <c r="G134" s="85">
        <v>44.694031000000003</v>
      </c>
      <c r="H134" s="85">
        <v>45.022072000000001</v>
      </c>
      <c r="I134" s="85">
        <v>46.165466000000002</v>
      </c>
      <c r="J134" s="85">
        <v>45.745246999999999</v>
      </c>
      <c r="K134" s="85">
        <v>46.518332999999998</v>
      </c>
      <c r="L134" s="85">
        <v>47.305278999999999</v>
      </c>
      <c r="M134" s="85">
        <v>47.445292999999999</v>
      </c>
      <c r="N134" s="85">
        <v>47.981406999999997</v>
      </c>
      <c r="O134" s="85">
        <v>48.612011000000003</v>
      </c>
      <c r="P134" s="85">
        <v>49.241779000000001</v>
      </c>
      <c r="Q134" s="85">
        <v>48.129913000000002</v>
      </c>
      <c r="R134" s="85">
        <v>47.247337000000002</v>
      </c>
      <c r="S134" s="85">
        <v>48.183852999999999</v>
      </c>
      <c r="T134" s="85">
        <v>48.978316999999997</v>
      </c>
      <c r="U134" s="85">
        <v>48.965651999999999</v>
      </c>
      <c r="V134" s="85">
        <v>48.364806999999999</v>
      </c>
      <c r="W134" s="85">
        <v>48.603676</v>
      </c>
      <c r="X134" s="85">
        <v>47.854874000000002</v>
      </c>
      <c r="Y134" s="85">
        <v>47.173282999999998</v>
      </c>
      <c r="Z134" s="85">
        <v>47.314937999999998</v>
      </c>
      <c r="AA134" s="85">
        <v>47.243107000000002</v>
      </c>
      <c r="AB134" s="85">
        <v>47.941982000000003</v>
      </c>
      <c r="AC134" s="85">
        <v>47.854973000000001</v>
      </c>
      <c r="AD134" s="85">
        <v>48.792586999999997</v>
      </c>
      <c r="AE134" s="85">
        <v>48.370846</v>
      </c>
      <c r="AF134" s="85">
        <v>49.030906999999999</v>
      </c>
      <c r="AG134" s="85">
        <v>48.852908999999997</v>
      </c>
      <c r="AH134" s="85">
        <v>49.742297999999998</v>
      </c>
      <c r="AI134" s="86">
        <v>-2.3E-2</v>
      </c>
    </row>
    <row r="135" spans="1:35" x14ac:dyDescent="0.25">
      <c r="A135" s="85" t="s">
        <v>326</v>
      </c>
      <c r="B135" s="85" t="s">
        <v>327</v>
      </c>
      <c r="D135" s="85" t="s">
        <v>328</v>
      </c>
    </row>
    <row r="136" spans="1:35" x14ac:dyDescent="0.25">
      <c r="A136" s="85" t="s">
        <v>86</v>
      </c>
      <c r="B136" s="85" t="s">
        <v>329</v>
      </c>
      <c r="C136" s="85" t="s">
        <v>330</v>
      </c>
      <c r="D136" s="85" t="s">
        <v>328</v>
      </c>
      <c r="F136" s="85">
        <v>6.5239969999999996</v>
      </c>
      <c r="G136" s="85">
        <v>5.2663760000000002</v>
      </c>
      <c r="H136" s="85">
        <v>4.072381</v>
      </c>
      <c r="I136" s="85">
        <v>3.4895139999999998</v>
      </c>
      <c r="J136" s="85">
        <v>3.0655079999999999</v>
      </c>
      <c r="K136" s="85">
        <v>2.8530009999999999</v>
      </c>
      <c r="L136" s="85">
        <v>2.7999040000000002</v>
      </c>
      <c r="M136" s="85">
        <v>2.825097</v>
      </c>
      <c r="N136" s="85">
        <v>2.91248</v>
      </c>
      <c r="O136" s="85">
        <v>3.043758</v>
      </c>
      <c r="P136" s="85">
        <v>3.2080039999999999</v>
      </c>
      <c r="Q136" s="85">
        <v>3.4169179999999999</v>
      </c>
      <c r="R136" s="85">
        <v>3.5694300000000001</v>
      </c>
      <c r="S136" s="85">
        <v>3.6818240000000002</v>
      </c>
      <c r="T136" s="85">
        <v>3.6941549999999999</v>
      </c>
      <c r="U136" s="85">
        <v>3.7375959999999999</v>
      </c>
      <c r="V136" s="85">
        <v>3.8665609999999999</v>
      </c>
      <c r="W136" s="85">
        <v>3.78878</v>
      </c>
      <c r="X136" s="85">
        <v>3.9380649999999999</v>
      </c>
      <c r="Y136" s="85">
        <v>4.0221549999999997</v>
      </c>
      <c r="Z136" s="85">
        <v>4.0147370000000002</v>
      </c>
      <c r="AA136" s="85">
        <v>3.9506160000000001</v>
      </c>
      <c r="AB136" s="85">
        <v>3.9137680000000001</v>
      </c>
      <c r="AC136" s="85">
        <v>3.9107059999999998</v>
      </c>
      <c r="AD136" s="85">
        <v>3.9070830000000001</v>
      </c>
      <c r="AE136" s="85">
        <v>3.8707060000000002</v>
      </c>
      <c r="AF136" s="85">
        <v>3.849094</v>
      </c>
      <c r="AG136" s="85">
        <v>3.7838949999999998</v>
      </c>
      <c r="AH136" s="85">
        <v>3.7710149999999998</v>
      </c>
      <c r="AI136" s="86">
        <v>-1.9E-2</v>
      </c>
    </row>
    <row r="137" spans="1:35" x14ac:dyDescent="0.25">
      <c r="A137" s="85" t="s">
        <v>89</v>
      </c>
      <c r="B137" s="85" t="s">
        <v>331</v>
      </c>
      <c r="C137" s="85" t="s">
        <v>332</v>
      </c>
      <c r="D137" s="85" t="s">
        <v>328</v>
      </c>
      <c r="F137" s="85">
        <v>6.5320879999999999</v>
      </c>
      <c r="G137" s="85">
        <v>5.754105</v>
      </c>
      <c r="H137" s="85">
        <v>4.2569169999999996</v>
      </c>
      <c r="I137" s="85">
        <v>3.4439389999999999</v>
      </c>
      <c r="J137" s="85">
        <v>2.7041719999999998</v>
      </c>
      <c r="K137" s="85">
        <v>2.344811</v>
      </c>
      <c r="L137" s="85">
        <v>2.2032180000000001</v>
      </c>
      <c r="M137" s="85">
        <v>2.1878199999999999</v>
      </c>
      <c r="N137" s="85">
        <v>2.232583</v>
      </c>
      <c r="O137" s="85">
        <v>2.331102</v>
      </c>
      <c r="P137" s="85">
        <v>2.4382000000000001</v>
      </c>
      <c r="Q137" s="85">
        <v>2.5524469999999999</v>
      </c>
      <c r="R137" s="85">
        <v>2.6356099999999998</v>
      </c>
      <c r="S137" s="85">
        <v>2.7523620000000002</v>
      </c>
      <c r="T137" s="85">
        <v>2.8631630000000001</v>
      </c>
      <c r="U137" s="85">
        <v>3.0022709999999999</v>
      </c>
      <c r="V137" s="85">
        <v>3.1485099999999999</v>
      </c>
      <c r="W137" s="85">
        <v>3.2426699999999999</v>
      </c>
      <c r="X137" s="85">
        <v>3.3579029999999999</v>
      </c>
      <c r="Y137" s="85">
        <v>3.4624860000000002</v>
      </c>
      <c r="Z137" s="85">
        <v>3.5276169999999998</v>
      </c>
      <c r="AA137" s="85">
        <v>3.555879</v>
      </c>
      <c r="AB137" s="85">
        <v>3.7113679999999998</v>
      </c>
      <c r="AC137" s="85">
        <v>3.6951139999999998</v>
      </c>
      <c r="AD137" s="85">
        <v>3.693343</v>
      </c>
      <c r="AE137" s="85">
        <v>3.683846</v>
      </c>
      <c r="AF137" s="85">
        <v>3.7257880000000001</v>
      </c>
      <c r="AG137" s="85">
        <v>3.7189350000000001</v>
      </c>
      <c r="AH137" s="85">
        <v>3.6768049999999999</v>
      </c>
      <c r="AI137" s="86">
        <v>-0.02</v>
      </c>
    </row>
    <row r="138" spans="1:35" x14ac:dyDescent="0.25">
      <c r="A138" s="85" t="s">
        <v>92</v>
      </c>
      <c r="B138" s="85" t="s">
        <v>333</v>
      </c>
      <c r="C138" s="85" t="s">
        <v>334</v>
      </c>
      <c r="D138" s="85" t="s">
        <v>328</v>
      </c>
      <c r="F138" s="85">
        <v>6.5280589999999998</v>
      </c>
      <c r="G138" s="85">
        <v>4.6789189999999996</v>
      </c>
      <c r="H138" s="85">
        <v>3.9007239999999999</v>
      </c>
      <c r="I138" s="85">
        <v>3.5479440000000002</v>
      </c>
      <c r="J138" s="85">
        <v>3.3080850000000002</v>
      </c>
      <c r="K138" s="85">
        <v>3.1472519999999999</v>
      </c>
      <c r="L138" s="85">
        <v>3.1095549999999998</v>
      </c>
      <c r="M138" s="85">
        <v>3.137146</v>
      </c>
      <c r="N138" s="85">
        <v>3.2387920000000001</v>
      </c>
      <c r="O138" s="85">
        <v>3.3298519999999998</v>
      </c>
      <c r="P138" s="85">
        <v>3.3920819999999998</v>
      </c>
      <c r="Q138" s="85">
        <v>3.4480189999999999</v>
      </c>
      <c r="R138" s="85">
        <v>3.4668009999999998</v>
      </c>
      <c r="S138" s="85">
        <v>3.4918650000000002</v>
      </c>
      <c r="T138" s="85">
        <v>3.532851</v>
      </c>
      <c r="U138" s="85">
        <v>3.5701200000000002</v>
      </c>
      <c r="V138" s="85">
        <v>3.6254970000000002</v>
      </c>
      <c r="W138" s="85">
        <v>3.630973</v>
      </c>
      <c r="X138" s="85">
        <v>3.6152679999999999</v>
      </c>
      <c r="Y138" s="85">
        <v>3.6210070000000001</v>
      </c>
      <c r="Z138" s="85">
        <v>3.599723</v>
      </c>
      <c r="AA138" s="85">
        <v>3.5619839999999998</v>
      </c>
      <c r="AB138" s="85">
        <v>3.5732149999999998</v>
      </c>
      <c r="AC138" s="85">
        <v>3.5774370000000002</v>
      </c>
      <c r="AD138" s="85">
        <v>3.5645129999999998</v>
      </c>
      <c r="AE138" s="85">
        <v>3.5480100000000001</v>
      </c>
      <c r="AF138" s="85">
        <v>3.5498280000000002</v>
      </c>
      <c r="AG138" s="85">
        <v>3.5547650000000002</v>
      </c>
      <c r="AH138" s="85">
        <v>3.5480260000000001</v>
      </c>
      <c r="AI138" s="86">
        <v>-2.1999999999999999E-2</v>
      </c>
    </row>
    <row r="139" spans="1:35" x14ac:dyDescent="0.25">
      <c r="A139" s="85" t="s">
        <v>111</v>
      </c>
      <c r="B139" s="85" t="s">
        <v>335</v>
      </c>
      <c r="C139" s="85" t="s">
        <v>336</v>
      </c>
      <c r="E139" s="85" t="s">
        <v>337</v>
      </c>
    </row>
    <row r="140" spans="1:35" x14ac:dyDescent="0.25">
      <c r="A140" s="85" t="s">
        <v>86</v>
      </c>
      <c r="B140" s="85" t="s">
        <v>338</v>
      </c>
      <c r="C140" s="85" t="s">
        <v>339</v>
      </c>
      <c r="D140" s="85" t="s">
        <v>337</v>
      </c>
      <c r="F140" s="85">
        <v>37.847487999999998</v>
      </c>
      <c r="G140" s="85">
        <v>37.282367999999998</v>
      </c>
      <c r="H140" s="85">
        <v>40.075564999999997</v>
      </c>
      <c r="I140" s="85">
        <v>40.780799999999999</v>
      </c>
      <c r="J140" s="85">
        <v>43.636291999999997</v>
      </c>
      <c r="K140" s="85">
        <v>47.361679000000002</v>
      </c>
      <c r="L140" s="85">
        <v>49.855021999999998</v>
      </c>
      <c r="M140" s="85">
        <v>50.434627999999996</v>
      </c>
      <c r="N140" s="85">
        <v>52.797508000000001</v>
      </c>
      <c r="O140" s="85">
        <v>55.776046999999998</v>
      </c>
      <c r="P140" s="85">
        <v>53.310043</v>
      </c>
      <c r="Q140" s="85">
        <v>53.457973000000003</v>
      </c>
      <c r="R140" s="85">
        <v>53.443798000000001</v>
      </c>
      <c r="S140" s="85">
        <v>53.327933999999999</v>
      </c>
      <c r="T140" s="85">
        <v>54.118721000000001</v>
      </c>
      <c r="U140" s="85">
        <v>55.130642000000002</v>
      </c>
      <c r="V140" s="85">
        <v>57.305939000000002</v>
      </c>
      <c r="W140" s="85">
        <v>57.809910000000002</v>
      </c>
      <c r="X140" s="85">
        <v>59.124003999999999</v>
      </c>
      <c r="Y140" s="85">
        <v>58.977061999999997</v>
      </c>
      <c r="Z140" s="85">
        <v>59.082129999999999</v>
      </c>
      <c r="AA140" s="85">
        <v>60.307980000000001</v>
      </c>
      <c r="AB140" s="85">
        <v>61.433601000000003</v>
      </c>
      <c r="AC140" s="85">
        <v>62.543072000000002</v>
      </c>
      <c r="AD140" s="85">
        <v>63.485416000000001</v>
      </c>
      <c r="AE140" s="85">
        <v>63.976109000000001</v>
      </c>
      <c r="AF140" s="85">
        <v>64.145095999999995</v>
      </c>
      <c r="AG140" s="85">
        <v>64.784263999999993</v>
      </c>
      <c r="AH140" s="85">
        <v>65.411857999999995</v>
      </c>
      <c r="AI140" s="86">
        <v>0.02</v>
      </c>
    </row>
    <row r="141" spans="1:35" x14ac:dyDescent="0.25">
      <c r="A141" s="85" t="s">
        <v>89</v>
      </c>
      <c r="B141" s="85" t="s">
        <v>340</v>
      </c>
      <c r="C141" s="85" t="s">
        <v>341</v>
      </c>
      <c r="D141" s="85" t="s">
        <v>337</v>
      </c>
      <c r="F141" s="85">
        <v>38.033771999999999</v>
      </c>
      <c r="G141" s="85">
        <v>37.115985999999999</v>
      </c>
      <c r="H141" s="85">
        <v>40.859031999999999</v>
      </c>
      <c r="I141" s="85">
        <v>45.534087999999997</v>
      </c>
      <c r="J141" s="85">
        <v>49.297519999999999</v>
      </c>
      <c r="K141" s="85">
        <v>53.835307999999998</v>
      </c>
      <c r="L141" s="85">
        <v>58.643169</v>
      </c>
      <c r="M141" s="85">
        <v>62.088039000000002</v>
      </c>
      <c r="N141" s="85">
        <v>64.966515000000001</v>
      </c>
      <c r="O141" s="85">
        <v>63.704318999999998</v>
      </c>
      <c r="P141" s="85">
        <v>61.959865999999998</v>
      </c>
      <c r="Q141" s="85">
        <v>61.910389000000002</v>
      </c>
      <c r="R141" s="85">
        <v>63.022606000000003</v>
      </c>
      <c r="S141" s="85">
        <v>63.210968000000001</v>
      </c>
      <c r="T141" s="85">
        <v>64.069373999999996</v>
      </c>
      <c r="U141" s="85">
        <v>65.068207000000001</v>
      </c>
      <c r="V141" s="85">
        <v>66.84639</v>
      </c>
      <c r="W141" s="85">
        <v>64.281791999999996</v>
      </c>
      <c r="X141" s="85">
        <v>63.853161</v>
      </c>
      <c r="Y141" s="85">
        <v>64.420349000000002</v>
      </c>
      <c r="Z141" s="85">
        <v>65.097031000000001</v>
      </c>
      <c r="AA141" s="85">
        <v>66.377219999999994</v>
      </c>
      <c r="AB141" s="85">
        <v>66.818939</v>
      </c>
      <c r="AC141" s="85">
        <v>67.154083</v>
      </c>
      <c r="AD141" s="85">
        <v>68.954543999999999</v>
      </c>
      <c r="AE141" s="85">
        <v>70.701331999999994</v>
      </c>
      <c r="AF141" s="85">
        <v>71.277214000000001</v>
      </c>
      <c r="AG141" s="85">
        <v>71.150925000000001</v>
      </c>
      <c r="AH141" s="85">
        <v>71.888976999999997</v>
      </c>
      <c r="AI141" s="86">
        <v>2.3E-2</v>
      </c>
    </row>
    <row r="142" spans="1:35" x14ac:dyDescent="0.25">
      <c r="A142" s="85" t="s">
        <v>92</v>
      </c>
      <c r="B142" s="85" t="s">
        <v>342</v>
      </c>
      <c r="C142" s="85" t="s">
        <v>343</v>
      </c>
      <c r="D142" s="85" t="s">
        <v>337</v>
      </c>
      <c r="F142" s="85">
        <v>38.029719999999998</v>
      </c>
      <c r="G142" s="85">
        <v>36.832709999999999</v>
      </c>
      <c r="H142" s="85">
        <v>38.552368000000001</v>
      </c>
      <c r="I142" s="85">
        <v>38.574123</v>
      </c>
      <c r="J142" s="85">
        <v>38.456535000000002</v>
      </c>
      <c r="K142" s="85">
        <v>40.797997000000002</v>
      </c>
      <c r="L142" s="85">
        <v>43.824406000000003</v>
      </c>
      <c r="M142" s="85">
        <v>46.55444</v>
      </c>
      <c r="N142" s="85">
        <v>49.700920000000004</v>
      </c>
      <c r="O142" s="85">
        <v>49.497799000000001</v>
      </c>
      <c r="P142" s="85">
        <v>49.218327000000002</v>
      </c>
      <c r="Q142" s="85">
        <v>49.606377000000002</v>
      </c>
      <c r="R142" s="85">
        <v>50.582546000000001</v>
      </c>
      <c r="S142" s="85">
        <v>50.91901</v>
      </c>
      <c r="T142" s="85">
        <v>51.657372000000002</v>
      </c>
      <c r="U142" s="85">
        <v>51.990001999999997</v>
      </c>
      <c r="V142" s="85">
        <v>53.662833999999997</v>
      </c>
      <c r="W142" s="85">
        <v>53.552379999999999</v>
      </c>
      <c r="X142" s="85">
        <v>54.717587000000002</v>
      </c>
      <c r="Y142" s="85">
        <v>54.671680000000002</v>
      </c>
      <c r="Z142" s="85">
        <v>54.876021999999999</v>
      </c>
      <c r="AA142" s="85">
        <v>55.328505999999997</v>
      </c>
      <c r="AB142" s="85">
        <v>55.605075999999997</v>
      </c>
      <c r="AC142" s="85">
        <v>56.253300000000003</v>
      </c>
      <c r="AD142" s="85">
        <v>57.127898999999999</v>
      </c>
      <c r="AE142" s="85">
        <v>57.503566999999997</v>
      </c>
      <c r="AF142" s="85">
        <v>58.062164000000003</v>
      </c>
      <c r="AG142" s="85">
        <v>58.545704000000001</v>
      </c>
      <c r="AH142" s="85">
        <v>58.863830999999998</v>
      </c>
      <c r="AI142" s="86">
        <v>1.6E-2</v>
      </c>
    </row>
    <row r="143" spans="1:35" x14ac:dyDescent="0.25">
      <c r="A143" s="85" t="s">
        <v>111</v>
      </c>
      <c r="B143" s="85" t="s">
        <v>344</v>
      </c>
      <c r="C143" s="85" t="s">
        <v>345</v>
      </c>
      <c r="E143" s="85" t="s">
        <v>328</v>
      </c>
    </row>
    <row r="144" spans="1:35" x14ac:dyDescent="0.25">
      <c r="A144" s="85" t="s">
        <v>86</v>
      </c>
      <c r="B144" s="85" t="s">
        <v>346</v>
      </c>
      <c r="C144" s="85" t="s">
        <v>347</v>
      </c>
      <c r="D144" s="85" t="s">
        <v>328</v>
      </c>
      <c r="F144" s="85">
        <v>1.8539890000000001</v>
      </c>
      <c r="G144" s="85">
        <v>1.8359920000000001</v>
      </c>
      <c r="H144" s="85">
        <v>1.9490689999999999</v>
      </c>
      <c r="I144" s="85">
        <v>1.9717739999999999</v>
      </c>
      <c r="J144" s="85">
        <v>2.0752959999999998</v>
      </c>
      <c r="K144" s="85">
        <v>2.2083719999999998</v>
      </c>
      <c r="L144" s="85">
        <v>2.3061219999999998</v>
      </c>
      <c r="M144" s="85">
        <v>2.357656</v>
      </c>
      <c r="N144" s="85">
        <v>2.4579559999999998</v>
      </c>
      <c r="O144" s="85">
        <v>2.5936340000000002</v>
      </c>
      <c r="P144" s="85">
        <v>2.4775179999999999</v>
      </c>
      <c r="Q144" s="85">
        <v>2.4766789999999999</v>
      </c>
      <c r="R144" s="85">
        <v>2.4868980000000001</v>
      </c>
      <c r="S144" s="85">
        <v>2.4888340000000002</v>
      </c>
      <c r="T144" s="85">
        <v>2.523628</v>
      </c>
      <c r="U144" s="85">
        <v>2.5752160000000002</v>
      </c>
      <c r="V144" s="85">
        <v>2.63626</v>
      </c>
      <c r="W144" s="85">
        <v>2.6563850000000002</v>
      </c>
      <c r="X144" s="85">
        <v>2.7089910000000001</v>
      </c>
      <c r="Y144" s="85">
        <v>2.7087599999999998</v>
      </c>
      <c r="Z144" s="85">
        <v>2.7161059999999999</v>
      </c>
      <c r="AA144" s="85">
        <v>2.7612809999999999</v>
      </c>
      <c r="AB144" s="85">
        <v>2.8047680000000001</v>
      </c>
      <c r="AC144" s="85">
        <v>2.8470110000000002</v>
      </c>
      <c r="AD144" s="85">
        <v>2.8845800000000001</v>
      </c>
      <c r="AE144" s="85">
        <v>2.9054470000000001</v>
      </c>
      <c r="AF144" s="85">
        <v>2.9184459999999999</v>
      </c>
      <c r="AG144" s="85">
        <v>2.9436810000000002</v>
      </c>
      <c r="AH144" s="85">
        <v>2.9761790000000001</v>
      </c>
      <c r="AI144" s="86">
        <v>1.7000000000000001E-2</v>
      </c>
    </row>
    <row r="145" spans="1:35" x14ac:dyDescent="0.25">
      <c r="A145" s="85" t="s">
        <v>89</v>
      </c>
      <c r="B145" s="85" t="s">
        <v>348</v>
      </c>
      <c r="C145" s="85" t="s">
        <v>349</v>
      </c>
      <c r="D145" s="85" t="s">
        <v>328</v>
      </c>
      <c r="F145" s="85">
        <v>1.8501719999999999</v>
      </c>
      <c r="G145" s="85">
        <v>1.8227530000000001</v>
      </c>
      <c r="H145" s="85">
        <v>1.976647</v>
      </c>
      <c r="I145" s="85">
        <v>2.13401</v>
      </c>
      <c r="J145" s="85">
        <v>2.2709700000000002</v>
      </c>
      <c r="K145" s="85">
        <v>2.44876</v>
      </c>
      <c r="L145" s="85">
        <v>2.6602299999999999</v>
      </c>
      <c r="M145" s="85">
        <v>2.792602</v>
      </c>
      <c r="N145" s="85">
        <v>2.9038650000000001</v>
      </c>
      <c r="O145" s="85">
        <v>2.85785</v>
      </c>
      <c r="P145" s="85">
        <v>2.7868490000000001</v>
      </c>
      <c r="Q145" s="85">
        <v>2.7664420000000001</v>
      </c>
      <c r="R145" s="85">
        <v>2.8139419999999999</v>
      </c>
      <c r="S145" s="85">
        <v>2.8211089999999999</v>
      </c>
      <c r="T145" s="85">
        <v>2.855067</v>
      </c>
      <c r="U145" s="85">
        <v>2.8884240000000001</v>
      </c>
      <c r="V145" s="85">
        <v>2.9468529999999999</v>
      </c>
      <c r="W145" s="85">
        <v>2.8932380000000002</v>
      </c>
      <c r="X145" s="85">
        <v>2.887346</v>
      </c>
      <c r="Y145" s="85">
        <v>2.9092549999999999</v>
      </c>
      <c r="Z145" s="85">
        <v>2.933935</v>
      </c>
      <c r="AA145" s="85">
        <v>2.9825750000000002</v>
      </c>
      <c r="AB145" s="85">
        <v>3.0042170000000001</v>
      </c>
      <c r="AC145" s="85">
        <v>3.0392350000000001</v>
      </c>
      <c r="AD145" s="85">
        <v>3.0998519999999998</v>
      </c>
      <c r="AE145" s="85">
        <v>3.161025</v>
      </c>
      <c r="AF145" s="85">
        <v>3.1897470000000001</v>
      </c>
      <c r="AG145" s="85">
        <v>3.1946910000000002</v>
      </c>
      <c r="AH145" s="85">
        <v>3.2268940000000002</v>
      </c>
      <c r="AI145" s="86">
        <v>0.02</v>
      </c>
    </row>
    <row r="146" spans="1:35" x14ac:dyDescent="0.25">
      <c r="A146" s="85" t="s">
        <v>92</v>
      </c>
      <c r="B146" s="85" t="s">
        <v>350</v>
      </c>
      <c r="C146" s="85" t="s">
        <v>351</v>
      </c>
      <c r="D146" s="85" t="s">
        <v>328</v>
      </c>
      <c r="F146" s="85">
        <v>1.849998</v>
      </c>
      <c r="G146" s="85">
        <v>1.811606</v>
      </c>
      <c r="H146" s="85">
        <v>1.8854379999999999</v>
      </c>
      <c r="I146" s="85">
        <v>1.8820380000000001</v>
      </c>
      <c r="J146" s="85">
        <v>1.8791960000000001</v>
      </c>
      <c r="K146" s="85">
        <v>1.976804</v>
      </c>
      <c r="L146" s="85">
        <v>2.095634</v>
      </c>
      <c r="M146" s="85">
        <v>2.1961900000000001</v>
      </c>
      <c r="N146" s="85">
        <v>2.330158</v>
      </c>
      <c r="O146" s="85">
        <v>2.3257370000000002</v>
      </c>
      <c r="P146" s="85">
        <v>2.3119160000000001</v>
      </c>
      <c r="Q146" s="85">
        <v>2.3198720000000002</v>
      </c>
      <c r="R146" s="85">
        <v>2.3648280000000002</v>
      </c>
      <c r="S146" s="85">
        <v>2.3838569999999999</v>
      </c>
      <c r="T146" s="85">
        <v>2.4132500000000001</v>
      </c>
      <c r="U146" s="85">
        <v>2.4293740000000001</v>
      </c>
      <c r="V146" s="85">
        <v>2.4878640000000001</v>
      </c>
      <c r="W146" s="85">
        <v>2.490335</v>
      </c>
      <c r="X146" s="85">
        <v>2.5361020000000001</v>
      </c>
      <c r="Y146" s="85">
        <v>2.5394389999999998</v>
      </c>
      <c r="Z146" s="85">
        <v>2.5505610000000001</v>
      </c>
      <c r="AA146" s="85">
        <v>2.5676380000000001</v>
      </c>
      <c r="AB146" s="85">
        <v>2.5753200000000001</v>
      </c>
      <c r="AC146" s="85">
        <v>2.6058949999999999</v>
      </c>
      <c r="AD146" s="85">
        <v>2.6414010000000001</v>
      </c>
      <c r="AE146" s="85">
        <v>2.6606540000000001</v>
      </c>
      <c r="AF146" s="85">
        <v>2.684663</v>
      </c>
      <c r="AG146" s="85">
        <v>2.7053349999999998</v>
      </c>
      <c r="AH146" s="85">
        <v>2.7226840000000001</v>
      </c>
      <c r="AI146" s="86">
        <v>1.4E-2</v>
      </c>
    </row>
    <row r="147" spans="1:35" x14ac:dyDescent="0.25">
      <c r="A147" s="85" t="s">
        <v>111</v>
      </c>
      <c r="B147" s="85" t="s">
        <v>352</v>
      </c>
      <c r="C147" s="85" t="s">
        <v>353</v>
      </c>
      <c r="E147" s="85" t="s">
        <v>328</v>
      </c>
    </row>
    <row r="148" spans="1:35" x14ac:dyDescent="0.25">
      <c r="A148" s="85" t="s">
        <v>86</v>
      </c>
      <c r="B148" s="85" t="s">
        <v>354</v>
      </c>
      <c r="C148" s="85" t="s">
        <v>355</v>
      </c>
      <c r="D148" s="85" t="s">
        <v>328</v>
      </c>
      <c r="F148" s="85">
        <v>2.326422</v>
      </c>
      <c r="G148" s="85">
        <v>2.2674699999999999</v>
      </c>
      <c r="H148" s="85">
        <v>2.266108</v>
      </c>
      <c r="I148" s="85">
        <v>2.2712279999999998</v>
      </c>
      <c r="J148" s="85">
        <v>2.2835740000000002</v>
      </c>
      <c r="K148" s="85">
        <v>2.312538</v>
      </c>
      <c r="L148" s="85">
        <v>2.3492929999999999</v>
      </c>
      <c r="M148" s="85">
        <v>2.399381</v>
      </c>
      <c r="N148" s="85">
        <v>2.4461050000000002</v>
      </c>
      <c r="O148" s="85">
        <v>2.4511440000000002</v>
      </c>
      <c r="P148" s="85">
        <v>2.4411139999999998</v>
      </c>
      <c r="Q148" s="85">
        <v>2.4258280000000001</v>
      </c>
      <c r="R148" s="85">
        <v>2.4312170000000002</v>
      </c>
      <c r="S148" s="85">
        <v>2.4290120000000002</v>
      </c>
      <c r="T148" s="85">
        <v>2.432617</v>
      </c>
      <c r="U148" s="85">
        <v>2.450752</v>
      </c>
      <c r="V148" s="85">
        <v>2.4936690000000001</v>
      </c>
      <c r="W148" s="85">
        <v>2.5012650000000001</v>
      </c>
      <c r="X148" s="85">
        <v>2.5190320000000002</v>
      </c>
      <c r="Y148" s="85">
        <v>2.5169809999999999</v>
      </c>
      <c r="Z148" s="85">
        <v>2.5201069999999999</v>
      </c>
      <c r="AA148" s="85">
        <v>2.5293510000000001</v>
      </c>
      <c r="AB148" s="85">
        <v>2.5445700000000002</v>
      </c>
      <c r="AC148" s="85">
        <v>2.5584180000000001</v>
      </c>
      <c r="AD148" s="85">
        <v>2.5769570000000002</v>
      </c>
      <c r="AE148" s="85">
        <v>2.584111</v>
      </c>
      <c r="AF148" s="85">
        <v>2.597035</v>
      </c>
      <c r="AG148" s="85">
        <v>2.6051700000000002</v>
      </c>
      <c r="AH148" s="85">
        <v>2.6310929999999999</v>
      </c>
      <c r="AI148" s="86">
        <v>4.0000000000000001E-3</v>
      </c>
    </row>
    <row r="149" spans="1:35" x14ac:dyDescent="0.25">
      <c r="A149" s="85" t="s">
        <v>89</v>
      </c>
      <c r="B149" s="85" t="s">
        <v>356</v>
      </c>
      <c r="C149" s="85" t="s">
        <v>357</v>
      </c>
      <c r="D149" s="85" t="s">
        <v>328</v>
      </c>
      <c r="F149" s="85">
        <v>2.3322020000000001</v>
      </c>
      <c r="G149" s="85">
        <v>2.3157359999999998</v>
      </c>
      <c r="H149" s="85">
        <v>2.340497</v>
      </c>
      <c r="I149" s="85">
        <v>2.360293</v>
      </c>
      <c r="J149" s="85">
        <v>2.380274</v>
      </c>
      <c r="K149" s="85">
        <v>2.4641739999999999</v>
      </c>
      <c r="L149" s="85">
        <v>2.5984400000000001</v>
      </c>
      <c r="M149" s="85">
        <v>2.7045539999999999</v>
      </c>
      <c r="N149" s="85">
        <v>2.7403949999999999</v>
      </c>
      <c r="O149" s="85">
        <v>2.6904490000000001</v>
      </c>
      <c r="P149" s="85">
        <v>2.6398760000000001</v>
      </c>
      <c r="Q149" s="85">
        <v>2.5933380000000001</v>
      </c>
      <c r="R149" s="85">
        <v>2.6128399999999998</v>
      </c>
      <c r="S149" s="85">
        <v>2.6104669999999999</v>
      </c>
      <c r="T149" s="85">
        <v>2.6189450000000001</v>
      </c>
      <c r="U149" s="85">
        <v>2.6187459999999998</v>
      </c>
      <c r="V149" s="85">
        <v>2.6743709999999998</v>
      </c>
      <c r="W149" s="85">
        <v>2.6643970000000001</v>
      </c>
      <c r="X149" s="85">
        <v>2.6778249999999999</v>
      </c>
      <c r="Y149" s="85">
        <v>2.6730360000000002</v>
      </c>
      <c r="Z149" s="85">
        <v>2.6761469999999998</v>
      </c>
      <c r="AA149" s="85">
        <v>2.6867800000000002</v>
      </c>
      <c r="AB149" s="85">
        <v>2.6914030000000002</v>
      </c>
      <c r="AC149" s="85">
        <v>2.7115450000000001</v>
      </c>
      <c r="AD149" s="85">
        <v>2.7439010000000001</v>
      </c>
      <c r="AE149" s="85">
        <v>2.7746710000000001</v>
      </c>
      <c r="AF149" s="85">
        <v>2.7856900000000002</v>
      </c>
      <c r="AG149" s="85">
        <v>2.7929889999999999</v>
      </c>
      <c r="AH149" s="85">
        <v>2.8016139999999998</v>
      </c>
      <c r="AI149" s="86">
        <v>7.0000000000000001E-3</v>
      </c>
    </row>
    <row r="150" spans="1:35" x14ac:dyDescent="0.25">
      <c r="A150" s="85" t="s">
        <v>92</v>
      </c>
      <c r="B150" s="85" t="s">
        <v>358</v>
      </c>
      <c r="C150" s="85" t="s">
        <v>359</v>
      </c>
      <c r="D150" s="85" t="s">
        <v>328</v>
      </c>
      <c r="F150" s="85">
        <v>2.3326440000000002</v>
      </c>
      <c r="G150" s="85">
        <v>2.189149</v>
      </c>
      <c r="H150" s="85">
        <v>2.17069</v>
      </c>
      <c r="I150" s="85">
        <v>2.1863779999999999</v>
      </c>
      <c r="J150" s="85">
        <v>2.205457</v>
      </c>
      <c r="K150" s="85">
        <v>2.2310819999999998</v>
      </c>
      <c r="L150" s="85">
        <v>2.270391</v>
      </c>
      <c r="M150" s="85">
        <v>2.3164349999999998</v>
      </c>
      <c r="N150" s="85">
        <v>2.363899</v>
      </c>
      <c r="O150" s="85">
        <v>2.356471</v>
      </c>
      <c r="P150" s="85">
        <v>2.341596</v>
      </c>
      <c r="Q150" s="85">
        <v>2.3262800000000001</v>
      </c>
      <c r="R150" s="85">
        <v>2.3366099999999999</v>
      </c>
      <c r="S150" s="85">
        <v>2.3420670000000001</v>
      </c>
      <c r="T150" s="85">
        <v>2.3423189999999998</v>
      </c>
      <c r="U150" s="85">
        <v>2.3536990000000002</v>
      </c>
      <c r="V150" s="85">
        <v>2.4023150000000002</v>
      </c>
      <c r="W150" s="85">
        <v>2.4124880000000002</v>
      </c>
      <c r="X150" s="85">
        <v>2.436366</v>
      </c>
      <c r="Y150" s="85">
        <v>2.4361449999999998</v>
      </c>
      <c r="Z150" s="85">
        <v>2.4437959999999999</v>
      </c>
      <c r="AA150" s="85">
        <v>2.4507150000000002</v>
      </c>
      <c r="AB150" s="85">
        <v>2.4468079999999999</v>
      </c>
      <c r="AC150" s="85">
        <v>2.4517609999999999</v>
      </c>
      <c r="AD150" s="85">
        <v>2.466345</v>
      </c>
      <c r="AE150" s="85">
        <v>2.4752719999999999</v>
      </c>
      <c r="AF150" s="85">
        <v>2.4859200000000001</v>
      </c>
      <c r="AG150" s="85">
        <v>2.4881250000000001</v>
      </c>
      <c r="AH150" s="85">
        <v>2.499072</v>
      </c>
      <c r="AI150" s="86">
        <v>2E-3</v>
      </c>
    </row>
    <row r="151" spans="1:35" x14ac:dyDescent="0.25">
      <c r="A151" s="85" t="s">
        <v>360</v>
      </c>
      <c r="B151" s="85" t="s">
        <v>361</v>
      </c>
      <c r="D151" s="85" t="s">
        <v>362</v>
      </c>
    </row>
    <row r="152" spans="1:35" x14ac:dyDescent="0.25">
      <c r="A152" s="85" t="s">
        <v>86</v>
      </c>
      <c r="B152" s="85" t="s">
        <v>363</v>
      </c>
      <c r="C152" s="85" t="s">
        <v>364</v>
      </c>
      <c r="D152" s="85" t="s">
        <v>362</v>
      </c>
      <c r="F152" s="85">
        <v>12.224997999999999</v>
      </c>
      <c r="G152" s="85">
        <v>11.913273</v>
      </c>
      <c r="H152" s="85">
        <v>11.471824</v>
      </c>
      <c r="I152" s="85">
        <v>11.030275</v>
      </c>
      <c r="J152" s="85">
        <v>10.768831</v>
      </c>
      <c r="K152" s="85">
        <v>10.582514</v>
      </c>
      <c r="L152" s="85">
        <v>10.45016</v>
      </c>
      <c r="M152" s="85">
        <v>10.399552</v>
      </c>
      <c r="N152" s="85">
        <v>10.413741999999999</v>
      </c>
      <c r="O152" s="85">
        <v>10.447018999999999</v>
      </c>
      <c r="P152" s="85">
        <v>10.475133</v>
      </c>
      <c r="Q152" s="85">
        <v>10.629588999999999</v>
      </c>
      <c r="R152" s="85">
        <v>10.729555</v>
      </c>
      <c r="S152" s="85">
        <v>10.730740000000001</v>
      </c>
      <c r="T152" s="85">
        <v>10.793545</v>
      </c>
      <c r="U152" s="85">
        <v>10.871433</v>
      </c>
      <c r="V152" s="85">
        <v>10.987963000000001</v>
      </c>
      <c r="W152" s="85">
        <v>11.078531</v>
      </c>
      <c r="X152" s="85">
        <v>11.155383</v>
      </c>
      <c r="Y152" s="85">
        <v>11.217563</v>
      </c>
      <c r="Z152" s="85">
        <v>11.243109</v>
      </c>
      <c r="AA152" s="85">
        <v>11.258493</v>
      </c>
      <c r="AB152" s="85">
        <v>11.271253</v>
      </c>
      <c r="AC152" s="85">
        <v>11.281693000000001</v>
      </c>
      <c r="AD152" s="85">
        <v>11.247436</v>
      </c>
      <c r="AE152" s="85">
        <v>11.196383000000001</v>
      </c>
      <c r="AF152" s="85">
        <v>11.178801</v>
      </c>
      <c r="AG152" s="85">
        <v>11.117008</v>
      </c>
      <c r="AH152" s="85">
        <v>11.024077999999999</v>
      </c>
      <c r="AI152" s="86">
        <v>-4.0000000000000001E-3</v>
      </c>
    </row>
    <row r="153" spans="1:35" x14ac:dyDescent="0.25">
      <c r="A153" s="85" t="s">
        <v>89</v>
      </c>
      <c r="B153" s="85" t="s">
        <v>365</v>
      </c>
      <c r="C153" s="85" t="s">
        <v>366</v>
      </c>
      <c r="D153" s="85" t="s">
        <v>362</v>
      </c>
      <c r="F153" s="85">
        <v>12.225965</v>
      </c>
      <c r="G153" s="85">
        <v>11.966614999999999</v>
      </c>
      <c r="H153" s="85">
        <v>11.497036</v>
      </c>
      <c r="I153" s="85">
        <v>11.015091</v>
      </c>
      <c r="J153" s="85">
        <v>10.609066</v>
      </c>
      <c r="K153" s="85">
        <v>10.362848</v>
      </c>
      <c r="L153" s="85">
        <v>10.183724</v>
      </c>
      <c r="M153" s="85">
        <v>10.101998</v>
      </c>
      <c r="N153" s="85">
        <v>10.091666</v>
      </c>
      <c r="O153" s="85">
        <v>10.112975</v>
      </c>
      <c r="P153" s="85">
        <v>10.188473999999999</v>
      </c>
      <c r="Q153" s="85">
        <v>10.352078000000001</v>
      </c>
      <c r="R153" s="85">
        <v>10.460532000000001</v>
      </c>
      <c r="S153" s="85">
        <v>10.532035</v>
      </c>
      <c r="T153" s="85">
        <v>10.657367000000001</v>
      </c>
      <c r="U153" s="85">
        <v>10.822336</v>
      </c>
      <c r="V153" s="85">
        <v>10.995876000000001</v>
      </c>
      <c r="W153" s="85">
        <v>11.135122000000001</v>
      </c>
      <c r="X153" s="85">
        <v>11.279235</v>
      </c>
      <c r="Y153" s="85">
        <v>11.390256000000001</v>
      </c>
      <c r="Z153" s="85">
        <v>11.474926999999999</v>
      </c>
      <c r="AA153" s="85">
        <v>11.497036</v>
      </c>
      <c r="AB153" s="85">
        <v>11.559383</v>
      </c>
      <c r="AC153" s="85">
        <v>11.625788999999999</v>
      </c>
      <c r="AD153" s="85">
        <v>11.599945999999999</v>
      </c>
      <c r="AE153" s="85">
        <v>11.644451999999999</v>
      </c>
      <c r="AF153" s="85">
        <v>11.641819</v>
      </c>
      <c r="AG153" s="85">
        <v>11.647969</v>
      </c>
      <c r="AH153" s="85">
        <v>11.66578</v>
      </c>
      <c r="AI153" s="86">
        <v>-2E-3</v>
      </c>
    </row>
    <row r="154" spans="1:35" x14ac:dyDescent="0.25">
      <c r="A154" s="85" t="s">
        <v>92</v>
      </c>
      <c r="B154" s="85" t="s">
        <v>367</v>
      </c>
      <c r="C154" s="85" t="s">
        <v>368</v>
      </c>
      <c r="D154" s="85" t="s">
        <v>362</v>
      </c>
      <c r="F154" s="85">
        <v>12.227868000000001</v>
      </c>
      <c r="G154" s="85">
        <v>11.954318000000001</v>
      </c>
      <c r="H154" s="85">
        <v>11.398002999999999</v>
      </c>
      <c r="I154" s="85">
        <v>11.005722</v>
      </c>
      <c r="J154" s="85">
        <v>10.839706</v>
      </c>
      <c r="K154" s="85">
        <v>10.742990000000001</v>
      </c>
      <c r="L154" s="85">
        <v>10.674898000000001</v>
      </c>
      <c r="M154" s="85">
        <v>10.599351</v>
      </c>
      <c r="N154" s="85">
        <v>10.599722</v>
      </c>
      <c r="O154" s="85">
        <v>10.630326999999999</v>
      </c>
      <c r="P154" s="85">
        <v>10.665581</v>
      </c>
      <c r="Q154" s="85">
        <v>10.819132</v>
      </c>
      <c r="R154" s="85">
        <v>10.889670000000001</v>
      </c>
      <c r="S154" s="85">
        <v>10.888909</v>
      </c>
      <c r="T154" s="85">
        <v>10.977513999999999</v>
      </c>
      <c r="U154" s="85">
        <v>11.071826</v>
      </c>
      <c r="V154" s="85">
        <v>11.218344999999999</v>
      </c>
      <c r="W154" s="85">
        <v>11.338822</v>
      </c>
      <c r="X154" s="85">
        <v>11.425523</v>
      </c>
      <c r="Y154" s="85">
        <v>11.465133</v>
      </c>
      <c r="Z154" s="85">
        <v>11.471413</v>
      </c>
      <c r="AA154" s="85">
        <v>11.44699</v>
      </c>
      <c r="AB154" s="85">
        <v>11.466766</v>
      </c>
      <c r="AC154" s="85">
        <v>11.496722</v>
      </c>
      <c r="AD154" s="85">
        <v>11.537323000000001</v>
      </c>
      <c r="AE154" s="85">
        <v>11.545007999999999</v>
      </c>
      <c r="AF154" s="85">
        <v>11.541653999999999</v>
      </c>
      <c r="AG154" s="85">
        <v>11.514103</v>
      </c>
      <c r="AH154" s="85">
        <v>11.496964999999999</v>
      </c>
      <c r="AI154" s="86">
        <v>-2E-3</v>
      </c>
    </row>
    <row r="155" spans="1:35" x14ac:dyDescent="0.25">
      <c r="A155" s="85" t="s">
        <v>369</v>
      </c>
    </row>
    <row r="156" spans="1:35" x14ac:dyDescent="0.25">
      <c r="A156" s="85" t="s">
        <v>309</v>
      </c>
      <c r="B156" s="85" t="s">
        <v>370</v>
      </c>
      <c r="D156" s="85" t="s">
        <v>371</v>
      </c>
    </row>
    <row r="157" spans="1:35" x14ac:dyDescent="0.25">
      <c r="A157" s="85" t="s">
        <v>86</v>
      </c>
      <c r="B157" s="85" t="s">
        <v>372</v>
      </c>
      <c r="C157" s="85" t="s">
        <v>373</v>
      </c>
      <c r="D157" s="85" t="s">
        <v>371</v>
      </c>
      <c r="F157" s="85">
        <v>102.129997</v>
      </c>
      <c r="G157" s="85">
        <v>95.329002000000003</v>
      </c>
      <c r="H157" s="85">
        <v>98.708404999999999</v>
      </c>
      <c r="I157" s="85">
        <v>94.878890999999996</v>
      </c>
      <c r="J157" s="85">
        <v>97.830475000000007</v>
      </c>
      <c r="K157" s="85">
        <v>100.425552</v>
      </c>
      <c r="L157" s="85">
        <v>103.260544</v>
      </c>
      <c r="M157" s="85">
        <v>106.227829</v>
      </c>
      <c r="N157" s="85">
        <v>109.43918600000001</v>
      </c>
      <c r="O157" s="85">
        <v>112.639786</v>
      </c>
      <c r="P157" s="85">
        <v>116.265869</v>
      </c>
      <c r="Q157" s="85">
        <v>119.61837800000001</v>
      </c>
      <c r="R157" s="85">
        <v>123.399551</v>
      </c>
      <c r="S157" s="85">
        <v>127.457848</v>
      </c>
      <c r="T157" s="85">
        <v>131.21597299999999</v>
      </c>
      <c r="U157" s="85">
        <v>135.083923</v>
      </c>
      <c r="V157" s="85">
        <v>138.85072299999999</v>
      </c>
      <c r="W157" s="85">
        <v>142.69729599999999</v>
      </c>
      <c r="X157" s="85">
        <v>146.67823799999999</v>
      </c>
      <c r="Y157" s="85">
        <v>150.81691000000001</v>
      </c>
      <c r="Z157" s="85">
        <v>154.928268</v>
      </c>
      <c r="AA157" s="85">
        <v>159.09347500000001</v>
      </c>
      <c r="AB157" s="85">
        <v>163.57148699999999</v>
      </c>
      <c r="AC157" s="85">
        <v>167.987595</v>
      </c>
      <c r="AD157" s="85">
        <v>173.312363</v>
      </c>
      <c r="AE157" s="85">
        <v>178.174057</v>
      </c>
      <c r="AF157" s="85">
        <v>183.52430699999999</v>
      </c>
      <c r="AG157" s="85">
        <v>189.210342</v>
      </c>
      <c r="AH157" s="85">
        <v>194.299271</v>
      </c>
      <c r="AI157" s="86">
        <v>2.3E-2</v>
      </c>
    </row>
    <row r="158" spans="1:35" x14ac:dyDescent="0.25">
      <c r="A158" s="85" t="s">
        <v>89</v>
      </c>
      <c r="B158" s="85" t="s">
        <v>374</v>
      </c>
      <c r="C158" s="85" t="s">
        <v>375</v>
      </c>
      <c r="D158" s="85" t="s">
        <v>371</v>
      </c>
      <c r="F158" s="85">
        <v>102.129997</v>
      </c>
      <c r="G158" s="85">
        <v>177.06796299999999</v>
      </c>
      <c r="H158" s="85">
        <v>182.146805</v>
      </c>
      <c r="I158" s="85">
        <v>191.31384299999999</v>
      </c>
      <c r="J158" s="85">
        <v>197.33255</v>
      </c>
      <c r="K158" s="85">
        <v>202.83218400000001</v>
      </c>
      <c r="L158" s="85">
        <v>211.05892900000001</v>
      </c>
      <c r="M158" s="85">
        <v>219.212051</v>
      </c>
      <c r="N158" s="85">
        <v>227.307098</v>
      </c>
      <c r="O158" s="85">
        <v>236.33315999999999</v>
      </c>
      <c r="P158" s="85">
        <v>240.69311500000001</v>
      </c>
      <c r="Q158" s="85">
        <v>249.10891699999999</v>
      </c>
      <c r="R158" s="85">
        <v>260.13980099999998</v>
      </c>
      <c r="S158" s="85">
        <v>266.78341699999999</v>
      </c>
      <c r="T158" s="85">
        <v>272.32070900000002</v>
      </c>
      <c r="U158" s="85">
        <v>282.424622</v>
      </c>
      <c r="V158" s="85">
        <v>282.71121199999999</v>
      </c>
      <c r="W158" s="85">
        <v>288.89120500000001</v>
      </c>
      <c r="X158" s="85">
        <v>295.32135</v>
      </c>
      <c r="Y158" s="85">
        <v>304.38076799999999</v>
      </c>
      <c r="Z158" s="85">
        <v>312.71563700000002</v>
      </c>
      <c r="AA158" s="85">
        <v>318.85574300000002</v>
      </c>
      <c r="AB158" s="85">
        <v>326.68182400000001</v>
      </c>
      <c r="AC158" s="85">
        <v>331.069885</v>
      </c>
      <c r="AD158" s="85">
        <v>336.738068</v>
      </c>
      <c r="AE158" s="85">
        <v>344.56201199999998</v>
      </c>
      <c r="AF158" s="85">
        <v>354.44207799999998</v>
      </c>
      <c r="AG158" s="85">
        <v>359.83898900000003</v>
      </c>
      <c r="AH158" s="85">
        <v>366.38501000000002</v>
      </c>
      <c r="AI158" s="86">
        <v>4.7E-2</v>
      </c>
    </row>
    <row r="159" spans="1:35" x14ac:dyDescent="0.25">
      <c r="A159" s="85" t="s">
        <v>92</v>
      </c>
      <c r="B159" s="85" t="s">
        <v>376</v>
      </c>
      <c r="C159" s="85" t="s">
        <v>377</v>
      </c>
      <c r="D159" s="85" t="s">
        <v>371</v>
      </c>
      <c r="F159" s="85">
        <v>102.129997</v>
      </c>
      <c r="G159" s="85">
        <v>44.884354000000002</v>
      </c>
      <c r="H159" s="85">
        <v>46.687331999999998</v>
      </c>
      <c r="I159" s="85">
        <v>47.901820999999998</v>
      </c>
      <c r="J159" s="85">
        <v>49.076511000000004</v>
      </c>
      <c r="K159" s="85">
        <v>49.748992999999999</v>
      </c>
      <c r="L159" s="85">
        <v>51.747452000000003</v>
      </c>
      <c r="M159" s="85">
        <v>52.753216000000002</v>
      </c>
      <c r="N159" s="85">
        <v>54.358500999999997</v>
      </c>
      <c r="O159" s="85">
        <v>56.124961999999996</v>
      </c>
      <c r="P159" s="85">
        <v>57.978230000000003</v>
      </c>
      <c r="Q159" s="85">
        <v>59.941422000000003</v>
      </c>
      <c r="R159" s="85">
        <v>61.09449</v>
      </c>
      <c r="S159" s="85">
        <v>62.968905999999997</v>
      </c>
      <c r="T159" s="85">
        <v>65.077468999999994</v>
      </c>
      <c r="U159" s="85">
        <v>66.809425000000005</v>
      </c>
      <c r="V159" s="85">
        <v>68.127837999999997</v>
      </c>
      <c r="W159" s="85">
        <v>70.004172999999994</v>
      </c>
      <c r="X159" s="85">
        <v>70.147186000000005</v>
      </c>
      <c r="Y159" s="85">
        <v>71.453232</v>
      </c>
      <c r="Z159" s="85">
        <v>72.752785000000003</v>
      </c>
      <c r="AA159" s="85">
        <v>74.057518000000002</v>
      </c>
      <c r="AB159" s="85">
        <v>76.086876000000004</v>
      </c>
      <c r="AC159" s="85">
        <v>77.440017999999995</v>
      </c>
      <c r="AD159" s="85">
        <v>80.134620999999996</v>
      </c>
      <c r="AE159" s="85">
        <v>80.527221999999995</v>
      </c>
      <c r="AF159" s="85">
        <v>83.010245999999995</v>
      </c>
      <c r="AG159" s="85">
        <v>83.836517000000001</v>
      </c>
      <c r="AH159" s="85">
        <v>86.677031999999997</v>
      </c>
      <c r="AI159" s="86">
        <v>-6.0000000000000001E-3</v>
      </c>
    </row>
    <row r="160" spans="1:35" s="87" customFormat="1" x14ac:dyDescent="0.25">
      <c r="A160" s="87" t="s">
        <v>318</v>
      </c>
      <c r="B160" s="87" t="s">
        <v>378</v>
      </c>
      <c r="D160" s="87" t="s">
        <v>371</v>
      </c>
    </row>
    <row r="161" spans="1:35" s="87" customFormat="1" x14ac:dyDescent="0.25">
      <c r="A161" s="87" t="s">
        <v>86</v>
      </c>
      <c r="B161" s="87" t="s">
        <v>379</v>
      </c>
      <c r="C161" s="87" t="s">
        <v>380</v>
      </c>
      <c r="D161" s="87" t="s">
        <v>371</v>
      </c>
      <c r="F161" s="87">
        <v>95.875998999999993</v>
      </c>
      <c r="G161" s="87">
        <v>89.329002000000003</v>
      </c>
      <c r="H161" s="87">
        <v>97.249779000000004</v>
      </c>
      <c r="I161" s="87">
        <v>92.900146000000007</v>
      </c>
      <c r="J161" s="87">
        <v>94.905304000000001</v>
      </c>
      <c r="K161" s="87">
        <v>97.271384999999995</v>
      </c>
      <c r="L161" s="87">
        <v>100.22315999999999</v>
      </c>
      <c r="M161" s="87">
        <v>102.98326900000001</v>
      </c>
      <c r="N161" s="87">
        <v>105.828407</v>
      </c>
      <c r="O161" s="87">
        <v>108.94564099999999</v>
      </c>
      <c r="P161" s="87">
        <v>112.41229199999999</v>
      </c>
      <c r="Q161" s="87">
        <v>115.627411</v>
      </c>
      <c r="R161" s="87">
        <v>119.291077</v>
      </c>
      <c r="S161" s="87">
        <v>122.66132399999999</v>
      </c>
      <c r="T161" s="87">
        <v>126.59264400000001</v>
      </c>
      <c r="U161" s="87">
        <v>130.29289199999999</v>
      </c>
      <c r="V161" s="87">
        <v>133.71722399999999</v>
      </c>
      <c r="W161" s="87">
        <v>137.44975299999999</v>
      </c>
      <c r="X161" s="87">
        <v>141.151093</v>
      </c>
      <c r="Y161" s="87">
        <v>145.09960899999999</v>
      </c>
      <c r="Z161" s="87">
        <v>149.102936</v>
      </c>
      <c r="AA161" s="87">
        <v>153.158661</v>
      </c>
      <c r="AB161" s="87">
        <v>157.370575</v>
      </c>
      <c r="AC161" s="87">
        <v>161.615891</v>
      </c>
      <c r="AD161" s="87">
        <v>166.70979299999999</v>
      </c>
      <c r="AE161" s="87">
        <v>171.44435100000001</v>
      </c>
      <c r="AF161" s="87">
        <v>176.82122799999999</v>
      </c>
      <c r="AG161" s="87">
        <v>182.42593400000001</v>
      </c>
      <c r="AH161" s="87">
        <v>187.283264</v>
      </c>
      <c r="AI161" s="88">
        <v>2.4E-2</v>
      </c>
    </row>
    <row r="162" spans="1:35" s="87" customFormat="1" x14ac:dyDescent="0.25">
      <c r="A162" s="87" t="s">
        <v>89</v>
      </c>
      <c r="B162" s="87" t="s">
        <v>381</v>
      </c>
      <c r="C162" s="87" t="s">
        <v>382</v>
      </c>
      <c r="D162" s="87" t="s">
        <v>371</v>
      </c>
      <c r="F162" s="87">
        <v>95.875998999999993</v>
      </c>
      <c r="G162" s="87">
        <v>174.611572</v>
      </c>
      <c r="H162" s="87">
        <v>178.524292</v>
      </c>
      <c r="I162" s="87">
        <v>186.87321499999999</v>
      </c>
      <c r="J162" s="87">
        <v>190.43229700000001</v>
      </c>
      <c r="K162" s="87">
        <v>197.827225</v>
      </c>
      <c r="L162" s="87">
        <v>201.265488</v>
      </c>
      <c r="M162" s="87">
        <v>206.77726699999999</v>
      </c>
      <c r="N162" s="87">
        <v>213.42373699999999</v>
      </c>
      <c r="O162" s="87">
        <v>221.97766100000001</v>
      </c>
      <c r="P162" s="87">
        <v>226.01859999999999</v>
      </c>
      <c r="Q162" s="87">
        <v>234.10211200000001</v>
      </c>
      <c r="R162" s="87">
        <v>244.11821</v>
      </c>
      <c r="S162" s="87">
        <v>250.62432899999999</v>
      </c>
      <c r="T162" s="87">
        <v>255.47648599999999</v>
      </c>
      <c r="U162" s="87">
        <v>265.07144199999999</v>
      </c>
      <c r="V162" s="87">
        <v>267.97488399999997</v>
      </c>
      <c r="W162" s="87">
        <v>274.90863000000002</v>
      </c>
      <c r="X162" s="87">
        <v>282.01376299999998</v>
      </c>
      <c r="Y162" s="87">
        <v>291.04040500000002</v>
      </c>
      <c r="Z162" s="87">
        <v>301.628174</v>
      </c>
      <c r="AA162" s="87">
        <v>309.137878</v>
      </c>
      <c r="AB162" s="87">
        <v>319.23541299999999</v>
      </c>
      <c r="AC162" s="87">
        <v>322.41409299999998</v>
      </c>
      <c r="AD162" s="87">
        <v>328.90551799999997</v>
      </c>
      <c r="AE162" s="87">
        <v>336.62771600000002</v>
      </c>
      <c r="AF162" s="87">
        <v>345.39392099999998</v>
      </c>
      <c r="AG162" s="87">
        <v>350.29821800000002</v>
      </c>
      <c r="AH162" s="87">
        <v>357.15460200000001</v>
      </c>
      <c r="AI162" s="88">
        <v>4.8000000000000001E-2</v>
      </c>
    </row>
    <row r="163" spans="1:35" s="87" customFormat="1" x14ac:dyDescent="0.25">
      <c r="A163" s="87" t="s">
        <v>92</v>
      </c>
      <c r="B163" s="87" t="s">
        <v>383</v>
      </c>
      <c r="C163" s="87" t="s">
        <v>384</v>
      </c>
      <c r="D163" s="87" t="s">
        <v>371</v>
      </c>
      <c r="F163" s="87">
        <v>95.875998999999993</v>
      </c>
      <c r="G163" s="87">
        <v>46.346283</v>
      </c>
      <c r="H163" s="87">
        <v>47.614559</v>
      </c>
      <c r="I163" s="87">
        <v>49.736232999999999</v>
      </c>
      <c r="J163" s="87">
        <v>50.190444999999997</v>
      </c>
      <c r="K163" s="87">
        <v>51.992840000000001</v>
      </c>
      <c r="L163" s="87">
        <v>53.850979000000002</v>
      </c>
      <c r="M163" s="87">
        <v>54.998981000000001</v>
      </c>
      <c r="N163" s="87">
        <v>56.658642</v>
      </c>
      <c r="O163" s="87">
        <v>58.502521999999999</v>
      </c>
      <c r="P163" s="87">
        <v>60.393478000000002</v>
      </c>
      <c r="Q163" s="87">
        <v>60.208098999999997</v>
      </c>
      <c r="R163" s="87">
        <v>60.291527000000002</v>
      </c>
      <c r="S163" s="87">
        <v>62.691597000000002</v>
      </c>
      <c r="T163" s="87">
        <v>64.952301000000006</v>
      </c>
      <c r="U163" s="87">
        <v>66.142960000000002</v>
      </c>
      <c r="V163" s="87">
        <v>66.524704</v>
      </c>
      <c r="W163" s="87">
        <v>68.072104999999993</v>
      </c>
      <c r="X163" s="87">
        <v>68.244231999999997</v>
      </c>
      <c r="Y163" s="87">
        <v>68.480086999999997</v>
      </c>
      <c r="Z163" s="87">
        <v>69.904083</v>
      </c>
      <c r="AA163" s="87">
        <v>71.028548999999998</v>
      </c>
      <c r="AB163" s="87">
        <v>73.351073999999997</v>
      </c>
      <c r="AC163" s="87">
        <v>74.486771000000005</v>
      </c>
      <c r="AD163" s="87">
        <v>77.243628999999999</v>
      </c>
      <c r="AE163" s="87">
        <v>77.870041000000001</v>
      </c>
      <c r="AF163" s="87">
        <v>80.254294999999999</v>
      </c>
      <c r="AG163" s="87">
        <v>81.267448000000002</v>
      </c>
      <c r="AH163" s="87">
        <v>84.073539999999994</v>
      </c>
      <c r="AI163" s="88">
        <v>-5.0000000000000001E-3</v>
      </c>
    </row>
    <row r="164" spans="1:35" x14ac:dyDescent="0.25">
      <c r="A164" s="85" t="s">
        <v>326</v>
      </c>
      <c r="B164" s="85" t="s">
        <v>385</v>
      </c>
      <c r="D164" s="85" t="s">
        <v>386</v>
      </c>
    </row>
    <row r="165" spans="1:35" x14ac:dyDescent="0.25">
      <c r="A165" s="85" t="s">
        <v>86</v>
      </c>
      <c r="B165" s="85" t="s">
        <v>387</v>
      </c>
      <c r="C165" s="85" t="s">
        <v>388</v>
      </c>
      <c r="D165" s="85" t="s">
        <v>386</v>
      </c>
      <c r="F165" s="85">
        <v>6.5239969999999996</v>
      </c>
      <c r="G165" s="85">
        <v>5.4840799999999996</v>
      </c>
      <c r="H165" s="85">
        <v>4.3442369999999997</v>
      </c>
      <c r="I165" s="85">
        <v>3.8034059999999998</v>
      </c>
      <c r="J165" s="85">
        <v>3.4125000000000001</v>
      </c>
      <c r="K165" s="85">
        <v>3.244545</v>
      </c>
      <c r="L165" s="85">
        <v>3.252955</v>
      </c>
      <c r="M165" s="85">
        <v>3.3542079999999999</v>
      </c>
      <c r="N165" s="85">
        <v>3.5351439999999998</v>
      </c>
      <c r="O165" s="85">
        <v>3.7790189999999999</v>
      </c>
      <c r="P165" s="85">
        <v>4.0742339999999997</v>
      </c>
      <c r="Q165" s="85">
        <v>4.442329</v>
      </c>
      <c r="R165" s="85">
        <v>4.7517820000000004</v>
      </c>
      <c r="S165" s="85">
        <v>5.0161790000000002</v>
      </c>
      <c r="T165" s="85">
        <v>5.148898</v>
      </c>
      <c r="U165" s="85">
        <v>5.3260490000000003</v>
      </c>
      <c r="V165" s="85">
        <v>5.6316480000000002</v>
      </c>
      <c r="W165" s="85">
        <v>5.6395520000000001</v>
      </c>
      <c r="X165" s="85">
        <v>5.992483</v>
      </c>
      <c r="Y165" s="85">
        <v>6.2576710000000002</v>
      </c>
      <c r="Z165" s="85">
        <v>6.3872109999999997</v>
      </c>
      <c r="AA165" s="85">
        <v>6.4292730000000002</v>
      </c>
      <c r="AB165" s="85">
        <v>6.516381</v>
      </c>
      <c r="AC165" s="85">
        <v>6.6630039999999999</v>
      </c>
      <c r="AD165" s="85">
        <v>6.8138820000000004</v>
      </c>
      <c r="AE165" s="85">
        <v>6.910819</v>
      </c>
      <c r="AF165" s="85">
        <v>7.0369719999999996</v>
      </c>
      <c r="AG165" s="85">
        <v>7.083812</v>
      </c>
      <c r="AH165" s="85">
        <v>7.230118</v>
      </c>
      <c r="AI165" s="86">
        <v>4.0000000000000001E-3</v>
      </c>
    </row>
    <row r="166" spans="1:35" x14ac:dyDescent="0.25">
      <c r="A166" s="85" t="s">
        <v>89</v>
      </c>
      <c r="B166" s="85" t="s">
        <v>389</v>
      </c>
      <c r="C166" s="85" t="s">
        <v>390</v>
      </c>
      <c r="D166" s="85" t="s">
        <v>386</v>
      </c>
      <c r="F166" s="85">
        <v>6.5320879999999999</v>
      </c>
      <c r="G166" s="85">
        <v>6.0266700000000002</v>
      </c>
      <c r="H166" s="85">
        <v>4.5991569999999999</v>
      </c>
      <c r="I166" s="85">
        <v>3.8337750000000002</v>
      </c>
      <c r="J166" s="85">
        <v>3.0972710000000001</v>
      </c>
      <c r="K166" s="85">
        <v>2.761587</v>
      </c>
      <c r="L166" s="85">
        <v>2.6647349999999999</v>
      </c>
      <c r="M166" s="85">
        <v>2.7198570000000002</v>
      </c>
      <c r="N166" s="85">
        <v>2.8476859999999999</v>
      </c>
      <c r="O166" s="85">
        <v>3.054516</v>
      </c>
      <c r="P166" s="85">
        <v>3.273266</v>
      </c>
      <c r="Q166" s="85">
        <v>3.5147349999999999</v>
      </c>
      <c r="R166" s="85">
        <v>3.7234189999999998</v>
      </c>
      <c r="S166" s="85">
        <v>3.9838529999999999</v>
      </c>
      <c r="T166" s="85">
        <v>4.2405679999999997</v>
      </c>
      <c r="U166" s="85">
        <v>4.5464019999999996</v>
      </c>
      <c r="V166" s="85">
        <v>4.8703950000000003</v>
      </c>
      <c r="W166" s="85">
        <v>5.1209740000000004</v>
      </c>
      <c r="X166" s="85">
        <v>5.4131210000000003</v>
      </c>
      <c r="Y166" s="85">
        <v>5.695824</v>
      </c>
      <c r="Z166" s="85">
        <v>5.9187339999999997</v>
      </c>
      <c r="AA166" s="85">
        <v>6.0825110000000002</v>
      </c>
      <c r="AB166" s="85">
        <v>6.4686570000000003</v>
      </c>
      <c r="AC166" s="85">
        <v>6.5585430000000002</v>
      </c>
      <c r="AD166" s="85">
        <v>6.6736529999999998</v>
      </c>
      <c r="AE166" s="85">
        <v>6.7717080000000003</v>
      </c>
      <c r="AF166" s="85">
        <v>6.9621060000000003</v>
      </c>
      <c r="AG166" s="85">
        <v>7.0597200000000004</v>
      </c>
      <c r="AH166" s="85">
        <v>7.0877340000000002</v>
      </c>
      <c r="AI166" s="86">
        <v>3.0000000000000001E-3</v>
      </c>
    </row>
    <row r="167" spans="1:35" x14ac:dyDescent="0.25">
      <c r="A167" s="85" t="s">
        <v>92</v>
      </c>
      <c r="B167" s="85" t="s">
        <v>391</v>
      </c>
      <c r="C167" s="85" t="s">
        <v>392</v>
      </c>
      <c r="D167" s="85" t="s">
        <v>386</v>
      </c>
      <c r="F167" s="85">
        <v>6.5280589999999998</v>
      </c>
      <c r="G167" s="85">
        <v>4.85189</v>
      </c>
      <c r="H167" s="85">
        <v>4.1253380000000002</v>
      </c>
      <c r="I167" s="85">
        <v>3.822368</v>
      </c>
      <c r="J167" s="85">
        <v>3.6295419999999998</v>
      </c>
      <c r="K167" s="85">
        <v>3.5176370000000001</v>
      </c>
      <c r="L167" s="85">
        <v>3.5398290000000001</v>
      </c>
      <c r="M167" s="85">
        <v>3.636606</v>
      </c>
      <c r="N167" s="85">
        <v>3.8245140000000002</v>
      </c>
      <c r="O167" s="85">
        <v>4.0073379999999998</v>
      </c>
      <c r="P167" s="85">
        <v>4.1602819999999996</v>
      </c>
      <c r="Q167" s="85">
        <v>4.3132979999999996</v>
      </c>
      <c r="R167" s="85">
        <v>4.4239259999999998</v>
      </c>
      <c r="S167" s="85">
        <v>4.5432350000000001</v>
      </c>
      <c r="T167" s="85">
        <v>4.6850690000000004</v>
      </c>
      <c r="U167" s="85">
        <v>4.8225300000000004</v>
      </c>
      <c r="V167" s="85">
        <v>4.9867900000000001</v>
      </c>
      <c r="W167" s="85">
        <v>5.0853760000000001</v>
      </c>
      <c r="X167" s="85">
        <v>5.1556129999999998</v>
      </c>
      <c r="Y167" s="85">
        <v>5.2565109999999997</v>
      </c>
      <c r="Z167" s="85">
        <v>5.3183049999999996</v>
      </c>
      <c r="AA167" s="85">
        <v>5.3553319999999998</v>
      </c>
      <c r="AB167" s="85">
        <v>5.4670079999999999</v>
      </c>
      <c r="AC167" s="85">
        <v>5.5683189999999998</v>
      </c>
      <c r="AD167" s="85">
        <v>5.6429869999999998</v>
      </c>
      <c r="AE167" s="85">
        <v>5.7117820000000004</v>
      </c>
      <c r="AF167" s="85">
        <v>5.8103939999999996</v>
      </c>
      <c r="AG167" s="85">
        <v>5.9133990000000001</v>
      </c>
      <c r="AH167" s="85">
        <v>5.99681</v>
      </c>
      <c r="AI167" s="86">
        <v>-3.0000000000000001E-3</v>
      </c>
    </row>
    <row r="168" spans="1:35" x14ac:dyDescent="0.25">
      <c r="A168" s="85" t="s">
        <v>111</v>
      </c>
      <c r="B168" s="85" t="s">
        <v>335</v>
      </c>
      <c r="C168" s="85" t="s">
        <v>393</v>
      </c>
      <c r="E168" s="85" t="s">
        <v>394</v>
      </c>
    </row>
    <row r="169" spans="1:35" x14ac:dyDescent="0.25">
      <c r="A169" s="85" t="s">
        <v>86</v>
      </c>
      <c r="B169" s="85" t="s">
        <v>395</v>
      </c>
      <c r="C169" s="85" t="s">
        <v>396</v>
      </c>
      <c r="D169" s="85" t="s">
        <v>394</v>
      </c>
      <c r="F169" s="85">
        <v>37.847487999999998</v>
      </c>
      <c r="G169" s="85">
        <v>38.823559000000003</v>
      </c>
      <c r="H169" s="85">
        <v>42.750843000000003</v>
      </c>
      <c r="I169" s="85">
        <v>44.449157999999997</v>
      </c>
      <c r="J169" s="85">
        <v>48.575581</v>
      </c>
      <c r="K169" s="85">
        <v>53.861572000000002</v>
      </c>
      <c r="L169" s="85">
        <v>57.922020000000003</v>
      </c>
      <c r="M169" s="85">
        <v>59.880493000000001</v>
      </c>
      <c r="N169" s="85">
        <v>64.085182000000003</v>
      </c>
      <c r="O169" s="85">
        <v>69.249504000000002</v>
      </c>
      <c r="P169" s="85">
        <v>67.704903000000002</v>
      </c>
      <c r="Q169" s="85">
        <v>69.500609999999995</v>
      </c>
      <c r="R169" s="85">
        <v>71.146736000000004</v>
      </c>
      <c r="S169" s="85">
        <v>72.654883999999996</v>
      </c>
      <c r="T169" s="85">
        <v>75.430458000000002</v>
      </c>
      <c r="U169" s="85">
        <v>78.560805999999999</v>
      </c>
      <c r="V169" s="85">
        <v>83.466125000000005</v>
      </c>
      <c r="W169" s="85">
        <v>86.049323999999999</v>
      </c>
      <c r="X169" s="85">
        <v>89.967934</v>
      </c>
      <c r="Y169" s="85">
        <v>91.756546</v>
      </c>
      <c r="Z169" s="85">
        <v>93.996200999999999</v>
      </c>
      <c r="AA169" s="85">
        <v>98.145827999999995</v>
      </c>
      <c r="AB169" s="85">
        <v>102.286278</v>
      </c>
      <c r="AC169" s="85">
        <v>106.55997499999999</v>
      </c>
      <c r="AD169" s="85">
        <v>110.71742999999999</v>
      </c>
      <c r="AE169" s="85">
        <v>114.22395299999999</v>
      </c>
      <c r="AF169" s="85">
        <v>117.27104199999999</v>
      </c>
      <c r="AG169" s="85">
        <v>121.28231</v>
      </c>
      <c r="AH169" s="85">
        <v>125.41332199999999</v>
      </c>
      <c r="AI169" s="86">
        <v>4.3999999999999997E-2</v>
      </c>
    </row>
    <row r="170" spans="1:35" x14ac:dyDescent="0.25">
      <c r="A170" s="85" t="s">
        <v>89</v>
      </c>
      <c r="B170" s="85" t="s">
        <v>397</v>
      </c>
      <c r="C170" s="85" t="s">
        <v>398</v>
      </c>
      <c r="D170" s="85" t="s">
        <v>394</v>
      </c>
      <c r="F170" s="85">
        <v>38.033771999999999</v>
      </c>
      <c r="G170" s="85">
        <v>38.874125999999997</v>
      </c>
      <c r="H170" s="85">
        <v>44.143943999999998</v>
      </c>
      <c r="I170" s="85">
        <v>50.688308999999997</v>
      </c>
      <c r="J170" s="85">
        <v>56.463791000000001</v>
      </c>
      <c r="K170" s="85">
        <v>63.404212999999999</v>
      </c>
      <c r="L170" s="85">
        <v>70.927391</v>
      </c>
      <c r="M170" s="85">
        <v>77.186684</v>
      </c>
      <c r="N170" s="85">
        <v>82.865584999999996</v>
      </c>
      <c r="O170" s="85">
        <v>83.473763000000005</v>
      </c>
      <c r="P170" s="85">
        <v>83.180678999999998</v>
      </c>
      <c r="Q170" s="85">
        <v>85.250977000000006</v>
      </c>
      <c r="R170" s="85">
        <v>89.034255999999999</v>
      </c>
      <c r="S170" s="85">
        <v>91.493483999999995</v>
      </c>
      <c r="T170" s="85">
        <v>94.891762</v>
      </c>
      <c r="U170" s="85">
        <v>98.534133999999995</v>
      </c>
      <c r="V170" s="85">
        <v>103.403938</v>
      </c>
      <c r="W170" s="85">
        <v>101.516785</v>
      </c>
      <c r="X170" s="85">
        <v>102.934738</v>
      </c>
      <c r="Y170" s="85">
        <v>105.97210699999999</v>
      </c>
      <c r="Z170" s="85">
        <v>109.221588</v>
      </c>
      <c r="AA170" s="85">
        <v>113.541618</v>
      </c>
      <c r="AB170" s="85">
        <v>116.46077</v>
      </c>
      <c r="AC170" s="85">
        <v>119.193321</v>
      </c>
      <c r="AD170" s="85">
        <v>124.59678599999999</v>
      </c>
      <c r="AE170" s="85">
        <v>129.964371</v>
      </c>
      <c r="AF170" s="85">
        <v>133.190506</v>
      </c>
      <c r="AG170" s="85">
        <v>135.067047</v>
      </c>
      <c r="AH170" s="85">
        <v>138.57955899999999</v>
      </c>
      <c r="AI170" s="86">
        <v>4.7E-2</v>
      </c>
    </row>
    <row r="171" spans="1:35" x14ac:dyDescent="0.25">
      <c r="A171" s="85" t="s">
        <v>92</v>
      </c>
      <c r="B171" s="85" t="s">
        <v>399</v>
      </c>
      <c r="C171" s="85" t="s">
        <v>400</v>
      </c>
      <c r="D171" s="85" t="s">
        <v>394</v>
      </c>
      <c r="F171" s="85">
        <v>38.029719999999998</v>
      </c>
      <c r="G171" s="85">
        <v>38.194347</v>
      </c>
      <c r="H171" s="85">
        <v>40.772311999999999</v>
      </c>
      <c r="I171" s="85">
        <v>41.557720000000003</v>
      </c>
      <c r="J171" s="85">
        <v>42.193469999999998</v>
      </c>
      <c r="K171" s="85">
        <v>45.599303999999997</v>
      </c>
      <c r="L171" s="85">
        <v>49.888451000000003</v>
      </c>
      <c r="M171" s="85">
        <v>53.966301000000001</v>
      </c>
      <c r="N171" s="85">
        <v>58.689121</v>
      </c>
      <c r="O171" s="85">
        <v>59.568527000000003</v>
      </c>
      <c r="P171" s="85">
        <v>60.364716000000001</v>
      </c>
      <c r="Q171" s="85">
        <v>62.055084000000001</v>
      </c>
      <c r="R171" s="85">
        <v>64.547531000000006</v>
      </c>
      <c r="S171" s="85">
        <v>66.250281999999999</v>
      </c>
      <c r="T171" s="85">
        <v>68.505111999999997</v>
      </c>
      <c r="U171" s="85">
        <v>70.228263999999996</v>
      </c>
      <c r="V171" s="85">
        <v>73.812019000000006</v>
      </c>
      <c r="W171" s="85">
        <v>75.003028999999998</v>
      </c>
      <c r="X171" s="85">
        <v>78.030922000000004</v>
      </c>
      <c r="Y171" s="85">
        <v>79.365288000000007</v>
      </c>
      <c r="Z171" s="85">
        <v>81.074989000000002</v>
      </c>
      <c r="AA171" s="85">
        <v>83.184700000000007</v>
      </c>
      <c r="AB171" s="85">
        <v>85.075584000000006</v>
      </c>
      <c r="AC171" s="85">
        <v>87.558860999999993</v>
      </c>
      <c r="AD171" s="85">
        <v>90.439278000000002</v>
      </c>
      <c r="AE171" s="85">
        <v>92.572395</v>
      </c>
      <c r="AF171" s="85">
        <v>95.036743000000001</v>
      </c>
      <c r="AG171" s="85">
        <v>97.391541000000004</v>
      </c>
      <c r="AH171" s="85">
        <v>99.490593000000004</v>
      </c>
      <c r="AI171" s="86">
        <v>3.5000000000000003E-2</v>
      </c>
    </row>
    <row r="172" spans="1:35" x14ac:dyDescent="0.25">
      <c r="A172" s="85" t="s">
        <v>111</v>
      </c>
      <c r="B172" s="85" t="s">
        <v>344</v>
      </c>
      <c r="C172" s="85" t="s">
        <v>401</v>
      </c>
      <c r="E172" s="85" t="s">
        <v>386</v>
      </c>
    </row>
    <row r="173" spans="1:35" x14ac:dyDescent="0.25">
      <c r="A173" s="85" t="s">
        <v>86</v>
      </c>
      <c r="B173" s="85" t="s">
        <v>402</v>
      </c>
      <c r="C173" s="85" t="s">
        <v>403</v>
      </c>
      <c r="D173" s="85" t="s">
        <v>386</v>
      </c>
      <c r="F173" s="85">
        <v>1.8539890000000001</v>
      </c>
      <c r="G173" s="85">
        <v>1.9118889999999999</v>
      </c>
      <c r="H173" s="85">
        <v>2.0791810000000002</v>
      </c>
      <c r="I173" s="85">
        <v>2.1491419999999999</v>
      </c>
      <c r="J173" s="85">
        <v>2.3102040000000001</v>
      </c>
      <c r="K173" s="85">
        <v>2.5114480000000001</v>
      </c>
      <c r="L173" s="85">
        <v>2.6792729999999998</v>
      </c>
      <c r="M173" s="85">
        <v>2.7992189999999999</v>
      </c>
      <c r="N173" s="85">
        <v>2.9834459999999998</v>
      </c>
      <c r="O173" s="85">
        <v>3.2201610000000001</v>
      </c>
      <c r="P173" s="85">
        <v>3.1465010000000002</v>
      </c>
      <c r="Q173" s="85">
        <v>3.2199260000000001</v>
      </c>
      <c r="R173" s="85">
        <v>3.3106680000000002</v>
      </c>
      <c r="S173" s="85">
        <v>3.3908299999999998</v>
      </c>
      <c r="T173" s="85">
        <v>3.517423</v>
      </c>
      <c r="U173" s="85">
        <v>3.6696659999999999</v>
      </c>
      <c r="V173" s="85">
        <v>3.839715</v>
      </c>
      <c r="W173" s="85">
        <v>3.9539949999999999</v>
      </c>
      <c r="X173" s="85">
        <v>4.1222219999999998</v>
      </c>
      <c r="Y173" s="85">
        <v>4.2142900000000001</v>
      </c>
      <c r="Z173" s="85">
        <v>4.3211649999999997</v>
      </c>
      <c r="AA173" s="85">
        <v>4.4937379999999996</v>
      </c>
      <c r="AB173" s="85">
        <v>4.6699089999999996</v>
      </c>
      <c r="AC173" s="85">
        <v>4.8506960000000001</v>
      </c>
      <c r="AD173" s="85">
        <v>5.0306550000000003</v>
      </c>
      <c r="AE173" s="85">
        <v>5.1874320000000003</v>
      </c>
      <c r="AF173" s="85">
        <v>5.335547</v>
      </c>
      <c r="AG173" s="85">
        <v>5.5108499999999996</v>
      </c>
      <c r="AH173" s="85">
        <v>5.7061900000000003</v>
      </c>
      <c r="AI173" s="86">
        <v>4.1000000000000002E-2</v>
      </c>
    </row>
    <row r="174" spans="1:35" x14ac:dyDescent="0.25">
      <c r="A174" s="85" t="s">
        <v>89</v>
      </c>
      <c r="B174" s="85" t="s">
        <v>404</v>
      </c>
      <c r="C174" s="85" t="s">
        <v>405</v>
      </c>
      <c r="D174" s="85" t="s">
        <v>386</v>
      </c>
      <c r="F174" s="85">
        <v>1.8501719999999999</v>
      </c>
      <c r="G174" s="85">
        <v>1.909095</v>
      </c>
      <c r="H174" s="85">
        <v>2.1355620000000002</v>
      </c>
      <c r="I174" s="85">
        <v>2.3755679999999999</v>
      </c>
      <c r="J174" s="85">
        <v>2.6010960000000001</v>
      </c>
      <c r="K174" s="85">
        <v>2.8840119999999998</v>
      </c>
      <c r="L174" s="85">
        <v>3.217479</v>
      </c>
      <c r="M174" s="85">
        <v>3.471711</v>
      </c>
      <c r="N174" s="85">
        <v>3.7039149999999998</v>
      </c>
      <c r="O174" s="85">
        <v>3.7447300000000001</v>
      </c>
      <c r="P174" s="85">
        <v>3.7413240000000001</v>
      </c>
      <c r="Q174" s="85">
        <v>3.8094070000000002</v>
      </c>
      <c r="R174" s="85">
        <v>3.975355</v>
      </c>
      <c r="S174" s="85">
        <v>4.0833589999999997</v>
      </c>
      <c r="T174" s="85">
        <v>4.2285779999999997</v>
      </c>
      <c r="U174" s="85">
        <v>4.3739999999999997</v>
      </c>
      <c r="V174" s="85">
        <v>4.5584550000000004</v>
      </c>
      <c r="W174" s="85">
        <v>4.5691350000000002</v>
      </c>
      <c r="X174" s="85">
        <v>4.6545569999999996</v>
      </c>
      <c r="Y174" s="85">
        <v>4.7857529999999997</v>
      </c>
      <c r="Z174" s="85">
        <v>4.9226369999999999</v>
      </c>
      <c r="AA174" s="85">
        <v>5.1018480000000004</v>
      </c>
      <c r="AB174" s="85">
        <v>5.2361420000000001</v>
      </c>
      <c r="AC174" s="85">
        <v>5.3944070000000002</v>
      </c>
      <c r="AD174" s="85">
        <v>5.6012500000000003</v>
      </c>
      <c r="AE174" s="85">
        <v>5.8106489999999997</v>
      </c>
      <c r="AF174" s="85">
        <v>5.9604460000000001</v>
      </c>
      <c r="AG174" s="85">
        <v>6.0645379999999998</v>
      </c>
      <c r="AH174" s="85">
        <v>6.2204459999999999</v>
      </c>
      <c r="AI174" s="86">
        <v>4.3999999999999997E-2</v>
      </c>
    </row>
    <row r="175" spans="1:35" x14ac:dyDescent="0.25">
      <c r="A175" s="85" t="s">
        <v>92</v>
      </c>
      <c r="B175" s="85" t="s">
        <v>406</v>
      </c>
      <c r="C175" s="85" t="s">
        <v>407</v>
      </c>
      <c r="D175" s="85" t="s">
        <v>386</v>
      </c>
      <c r="F175" s="85">
        <v>1.849998</v>
      </c>
      <c r="G175" s="85">
        <v>1.8785780000000001</v>
      </c>
      <c r="H175" s="85">
        <v>1.9940059999999999</v>
      </c>
      <c r="I175" s="85">
        <v>2.027609</v>
      </c>
      <c r="J175" s="85">
        <v>2.0618029999999998</v>
      </c>
      <c r="K175" s="85">
        <v>2.209444</v>
      </c>
      <c r="L175" s="85">
        <v>2.3856099999999998</v>
      </c>
      <c r="M175" s="85">
        <v>2.5458419999999999</v>
      </c>
      <c r="N175" s="85">
        <v>2.7515559999999999</v>
      </c>
      <c r="O175" s="85">
        <v>2.7989269999999999</v>
      </c>
      <c r="P175" s="85">
        <v>2.8354919999999999</v>
      </c>
      <c r="Q175" s="85">
        <v>2.9020429999999999</v>
      </c>
      <c r="R175" s="85">
        <v>3.0177170000000002</v>
      </c>
      <c r="S175" s="85">
        <v>3.1016149999999998</v>
      </c>
      <c r="T175" s="85">
        <v>3.2003170000000001</v>
      </c>
      <c r="U175" s="85">
        <v>3.281606</v>
      </c>
      <c r="V175" s="85">
        <v>3.4220009999999998</v>
      </c>
      <c r="W175" s="85">
        <v>3.4878499999999999</v>
      </c>
      <c r="X175" s="85">
        <v>3.6166499999999999</v>
      </c>
      <c r="Y175" s="85">
        <v>3.6864300000000001</v>
      </c>
      <c r="Z175" s="85">
        <v>3.7682519999999999</v>
      </c>
      <c r="AA175" s="85">
        <v>3.8603640000000001</v>
      </c>
      <c r="AB175" s="85">
        <v>3.9402309999999998</v>
      </c>
      <c r="AC175" s="85">
        <v>4.0561020000000001</v>
      </c>
      <c r="AD175" s="85">
        <v>4.1816069999999996</v>
      </c>
      <c r="AE175" s="85">
        <v>4.2832670000000004</v>
      </c>
      <c r="AF175" s="85">
        <v>4.3942829999999997</v>
      </c>
      <c r="AG175" s="85">
        <v>4.5003599999999997</v>
      </c>
      <c r="AH175" s="85">
        <v>4.6018319999999999</v>
      </c>
      <c r="AI175" s="86">
        <v>3.3000000000000002E-2</v>
      </c>
    </row>
    <row r="176" spans="1:35" x14ac:dyDescent="0.25">
      <c r="A176" s="85" t="s">
        <v>111</v>
      </c>
      <c r="B176" s="85" t="s">
        <v>352</v>
      </c>
      <c r="C176" s="85" t="s">
        <v>408</v>
      </c>
      <c r="E176" s="85" t="s">
        <v>386</v>
      </c>
    </row>
    <row r="177" spans="1:35" x14ac:dyDescent="0.25">
      <c r="A177" s="85" t="s">
        <v>86</v>
      </c>
      <c r="B177" s="85" t="s">
        <v>409</v>
      </c>
      <c r="C177" s="85" t="s">
        <v>410</v>
      </c>
      <c r="D177" s="85" t="s">
        <v>386</v>
      </c>
      <c r="F177" s="85">
        <v>2.326422</v>
      </c>
      <c r="G177" s="85">
        <v>2.3612030000000002</v>
      </c>
      <c r="H177" s="85">
        <v>2.4173830000000001</v>
      </c>
      <c r="I177" s="85">
        <v>2.4755319999999998</v>
      </c>
      <c r="J177" s="85">
        <v>2.5420569999999998</v>
      </c>
      <c r="K177" s="85">
        <v>2.6299100000000002</v>
      </c>
      <c r="L177" s="85">
        <v>2.7294299999999998</v>
      </c>
      <c r="M177" s="85">
        <v>2.8487589999999998</v>
      </c>
      <c r="N177" s="85">
        <v>2.9690620000000001</v>
      </c>
      <c r="O177" s="85">
        <v>3.0432510000000002</v>
      </c>
      <c r="P177" s="85">
        <v>3.1002670000000001</v>
      </c>
      <c r="Q177" s="85">
        <v>3.1538149999999998</v>
      </c>
      <c r="R177" s="85">
        <v>3.2365430000000002</v>
      </c>
      <c r="S177" s="85">
        <v>3.3093279999999998</v>
      </c>
      <c r="T177" s="85">
        <v>3.3905720000000001</v>
      </c>
      <c r="U177" s="85">
        <v>3.4923060000000001</v>
      </c>
      <c r="V177" s="85">
        <v>3.6320299999999999</v>
      </c>
      <c r="W177" s="85">
        <v>3.7231019999999999</v>
      </c>
      <c r="X177" s="85">
        <v>3.8331659999999999</v>
      </c>
      <c r="Y177" s="85">
        <v>3.915921</v>
      </c>
      <c r="Z177" s="85">
        <v>4.0093420000000002</v>
      </c>
      <c r="AA177" s="85">
        <v>4.1162910000000004</v>
      </c>
      <c r="AB177" s="85">
        <v>4.2366820000000001</v>
      </c>
      <c r="AC177" s="85">
        <v>4.3589950000000002</v>
      </c>
      <c r="AD177" s="85">
        <v>4.4941659999999999</v>
      </c>
      <c r="AE177" s="85">
        <v>4.6137129999999997</v>
      </c>
      <c r="AF177" s="85">
        <v>4.7479399999999998</v>
      </c>
      <c r="AG177" s="85">
        <v>4.8771259999999996</v>
      </c>
      <c r="AH177" s="85">
        <v>5.044562</v>
      </c>
      <c r="AI177" s="86">
        <v>2.8000000000000001E-2</v>
      </c>
    </row>
    <row r="178" spans="1:35" x14ac:dyDescent="0.25">
      <c r="A178" s="85" t="s">
        <v>89</v>
      </c>
      <c r="B178" s="85" t="s">
        <v>411</v>
      </c>
      <c r="C178" s="85" t="s">
        <v>412</v>
      </c>
      <c r="D178" s="85" t="s">
        <v>386</v>
      </c>
      <c r="F178" s="85">
        <v>2.3322020000000001</v>
      </c>
      <c r="G178" s="85">
        <v>2.42543</v>
      </c>
      <c r="H178" s="85">
        <v>2.528664</v>
      </c>
      <c r="I178" s="85">
        <v>2.6274649999999999</v>
      </c>
      <c r="J178" s="85">
        <v>2.726289</v>
      </c>
      <c r="K178" s="85">
        <v>2.9021659999999998</v>
      </c>
      <c r="L178" s="85">
        <v>3.1427450000000001</v>
      </c>
      <c r="M178" s="85">
        <v>3.36225</v>
      </c>
      <c r="N178" s="85">
        <v>3.4954070000000002</v>
      </c>
      <c r="O178" s="85">
        <v>3.525379</v>
      </c>
      <c r="P178" s="85">
        <v>3.5440149999999999</v>
      </c>
      <c r="Q178" s="85">
        <v>3.5710419999999998</v>
      </c>
      <c r="R178" s="85">
        <v>3.6912509999999998</v>
      </c>
      <c r="S178" s="85">
        <v>3.7784689999999999</v>
      </c>
      <c r="T178" s="85">
        <v>3.8788619999999998</v>
      </c>
      <c r="U178" s="85">
        <v>3.9656210000000001</v>
      </c>
      <c r="V178" s="85">
        <v>4.1369550000000004</v>
      </c>
      <c r="W178" s="85">
        <v>4.2077400000000003</v>
      </c>
      <c r="X178" s="85">
        <v>4.3167980000000004</v>
      </c>
      <c r="Y178" s="85">
        <v>4.39717</v>
      </c>
      <c r="Z178" s="85">
        <v>4.490113</v>
      </c>
      <c r="AA178" s="85">
        <v>4.5958740000000002</v>
      </c>
      <c r="AB178" s="85">
        <v>4.6909280000000004</v>
      </c>
      <c r="AC178" s="85">
        <v>4.8127829999999996</v>
      </c>
      <c r="AD178" s="85">
        <v>4.9580659999999996</v>
      </c>
      <c r="AE178" s="85">
        <v>5.1004459999999998</v>
      </c>
      <c r="AF178" s="85">
        <v>5.2054140000000002</v>
      </c>
      <c r="AG178" s="85">
        <v>5.3019800000000004</v>
      </c>
      <c r="AH178" s="85">
        <v>5.400639</v>
      </c>
      <c r="AI178" s="86">
        <v>0.03</v>
      </c>
    </row>
    <row r="179" spans="1:35" x14ac:dyDescent="0.25">
      <c r="A179" s="85" t="s">
        <v>92</v>
      </c>
      <c r="B179" s="85" t="s">
        <v>413</v>
      </c>
      <c r="C179" s="85" t="s">
        <v>414</v>
      </c>
      <c r="D179" s="85" t="s">
        <v>386</v>
      </c>
      <c r="F179" s="85">
        <v>2.3326440000000002</v>
      </c>
      <c r="G179" s="85">
        <v>2.2700770000000001</v>
      </c>
      <c r="H179" s="85">
        <v>2.2956840000000001</v>
      </c>
      <c r="I179" s="85">
        <v>2.3554889999999999</v>
      </c>
      <c r="J179" s="85">
        <v>2.4197679999999999</v>
      </c>
      <c r="K179" s="85">
        <v>2.493646</v>
      </c>
      <c r="L179" s="85">
        <v>2.584549</v>
      </c>
      <c r="M179" s="85">
        <v>2.6852309999999999</v>
      </c>
      <c r="N179" s="85">
        <v>2.7913999999999999</v>
      </c>
      <c r="O179" s="85">
        <v>2.8359139999999998</v>
      </c>
      <c r="P179" s="85">
        <v>2.871893</v>
      </c>
      <c r="Q179" s="85">
        <v>2.910059</v>
      </c>
      <c r="R179" s="85">
        <v>2.9817079999999998</v>
      </c>
      <c r="S179" s="85">
        <v>3.0472429999999999</v>
      </c>
      <c r="T179" s="85">
        <v>3.1062530000000002</v>
      </c>
      <c r="U179" s="85">
        <v>3.1793849999999999</v>
      </c>
      <c r="V179" s="85">
        <v>3.3043300000000002</v>
      </c>
      <c r="W179" s="85">
        <v>3.378822</v>
      </c>
      <c r="X179" s="85">
        <v>3.4744190000000001</v>
      </c>
      <c r="Y179" s="85">
        <v>3.5364800000000001</v>
      </c>
      <c r="Z179" s="85">
        <v>3.6105160000000001</v>
      </c>
      <c r="AA179" s="85">
        <v>3.684574</v>
      </c>
      <c r="AB179" s="85">
        <v>3.743608</v>
      </c>
      <c r="AC179" s="85">
        <v>3.8161909999999999</v>
      </c>
      <c r="AD179" s="85">
        <v>3.9044750000000001</v>
      </c>
      <c r="AE179" s="85">
        <v>3.984829</v>
      </c>
      <c r="AF179" s="85">
        <v>4.0689789999999997</v>
      </c>
      <c r="AG179" s="85">
        <v>4.1390289999999998</v>
      </c>
      <c r="AH179" s="85">
        <v>4.2238870000000004</v>
      </c>
      <c r="AI179" s="86">
        <v>2.1000000000000001E-2</v>
      </c>
    </row>
    <row r="180" spans="1:35" x14ac:dyDescent="0.25">
      <c r="A180" s="85" t="s">
        <v>360</v>
      </c>
      <c r="B180" s="85" t="s">
        <v>415</v>
      </c>
      <c r="D180" s="85" t="s">
        <v>416</v>
      </c>
    </row>
    <row r="181" spans="1:35" x14ac:dyDescent="0.25">
      <c r="A181" s="85" t="s">
        <v>86</v>
      </c>
      <c r="B181" s="85" t="s">
        <v>417</v>
      </c>
      <c r="C181" s="85" t="s">
        <v>418</v>
      </c>
      <c r="D181" s="85" t="s">
        <v>416</v>
      </c>
      <c r="F181" s="85">
        <v>12.224997999999999</v>
      </c>
      <c r="G181" s="85">
        <v>12.405747</v>
      </c>
      <c r="H181" s="85">
        <v>12.237636</v>
      </c>
      <c r="I181" s="85">
        <v>12.022482999999999</v>
      </c>
      <c r="J181" s="85">
        <v>11.987779</v>
      </c>
      <c r="K181" s="85">
        <v>12.034852000000001</v>
      </c>
      <c r="L181" s="85">
        <v>12.141092</v>
      </c>
      <c r="M181" s="85">
        <v>12.347277</v>
      </c>
      <c r="N181" s="85">
        <v>12.640115</v>
      </c>
      <c r="O181" s="85">
        <v>12.970637</v>
      </c>
      <c r="P181" s="85">
        <v>13.303642999999999</v>
      </c>
      <c r="Q181" s="85">
        <v>13.819509999999999</v>
      </c>
      <c r="R181" s="85">
        <v>14.283655</v>
      </c>
      <c r="S181" s="85">
        <v>14.619742</v>
      </c>
      <c r="T181" s="85">
        <v>15.044</v>
      </c>
      <c r="U181" s="85">
        <v>15.491720000000001</v>
      </c>
      <c r="V181" s="85">
        <v>16.003972999999998</v>
      </c>
      <c r="W181" s="85">
        <v>16.490255000000001</v>
      </c>
      <c r="X181" s="85">
        <v>16.974945000000002</v>
      </c>
      <c r="Y181" s="85">
        <v>17.452290999999999</v>
      </c>
      <c r="Z181" s="85">
        <v>17.887127</v>
      </c>
      <c r="AA181" s="85">
        <v>18.322187</v>
      </c>
      <c r="AB181" s="85">
        <v>18.766511999999999</v>
      </c>
      <c r="AC181" s="85">
        <v>19.221584</v>
      </c>
      <c r="AD181" s="85">
        <v>19.615328000000002</v>
      </c>
      <c r="AE181" s="85">
        <v>19.990197999999999</v>
      </c>
      <c r="AF181" s="85">
        <v>20.437253999999999</v>
      </c>
      <c r="AG181" s="85">
        <v>20.812099</v>
      </c>
      <c r="AH181" s="85">
        <v>21.136326</v>
      </c>
      <c r="AI181" s="86">
        <v>0.02</v>
      </c>
    </row>
    <row r="182" spans="1:35" x14ac:dyDescent="0.25">
      <c r="A182" s="85" t="s">
        <v>89</v>
      </c>
      <c r="B182" s="85" t="s">
        <v>419</v>
      </c>
      <c r="C182" s="85" t="s">
        <v>420</v>
      </c>
      <c r="D182" s="85" t="s">
        <v>416</v>
      </c>
      <c r="F182" s="85">
        <v>12.225965</v>
      </c>
      <c r="G182" s="85">
        <v>12.53346</v>
      </c>
      <c r="H182" s="85">
        <v>12.421353</v>
      </c>
      <c r="I182" s="85">
        <v>12.261941</v>
      </c>
      <c r="J182" s="85">
        <v>12.151282999999999</v>
      </c>
      <c r="K182" s="85">
        <v>12.204783000000001</v>
      </c>
      <c r="L182" s="85">
        <v>12.316952000000001</v>
      </c>
      <c r="M182" s="85">
        <v>12.558614</v>
      </c>
      <c r="N182" s="85">
        <v>12.872044000000001</v>
      </c>
      <c r="O182" s="85">
        <v>13.251348</v>
      </c>
      <c r="P182" s="85">
        <v>13.677954</v>
      </c>
      <c r="Q182" s="85">
        <v>14.254873</v>
      </c>
      <c r="R182" s="85">
        <v>14.777964000000001</v>
      </c>
      <c r="S182" s="85">
        <v>15.244389999999999</v>
      </c>
      <c r="T182" s="85">
        <v>15.784393</v>
      </c>
      <c r="U182" s="85">
        <v>16.388489</v>
      </c>
      <c r="V182" s="85">
        <v>17.009398000000001</v>
      </c>
      <c r="W182" s="85">
        <v>17.585101999999999</v>
      </c>
      <c r="X182" s="85">
        <v>18.182735000000001</v>
      </c>
      <c r="Y182" s="85">
        <v>18.737082999999998</v>
      </c>
      <c r="Z182" s="85">
        <v>19.252949000000001</v>
      </c>
      <c r="AA182" s="85">
        <v>19.666264999999999</v>
      </c>
      <c r="AB182" s="85">
        <v>20.147202</v>
      </c>
      <c r="AC182" s="85">
        <v>20.634878</v>
      </c>
      <c r="AD182" s="85">
        <v>20.960419000000002</v>
      </c>
      <c r="AE182" s="85">
        <v>21.405024999999998</v>
      </c>
      <c r="AF182" s="85">
        <v>21.754213</v>
      </c>
      <c r="AG182" s="85">
        <v>22.111546000000001</v>
      </c>
      <c r="AH182" s="85">
        <v>22.487991000000001</v>
      </c>
      <c r="AI182" s="86">
        <v>2.1999999999999999E-2</v>
      </c>
    </row>
    <row r="183" spans="1:35" x14ac:dyDescent="0.25">
      <c r="A183" s="85" t="s">
        <v>92</v>
      </c>
      <c r="B183" s="85" t="s">
        <v>421</v>
      </c>
      <c r="C183" s="85" t="s">
        <v>422</v>
      </c>
      <c r="D183" s="85" t="s">
        <v>416</v>
      </c>
      <c r="F183" s="85">
        <v>12.227868000000001</v>
      </c>
      <c r="G183" s="85">
        <v>12.396246</v>
      </c>
      <c r="H183" s="85">
        <v>12.054328999999999</v>
      </c>
      <c r="I183" s="85">
        <v>11.856983</v>
      </c>
      <c r="J183" s="85">
        <v>11.893032</v>
      </c>
      <c r="K183" s="85">
        <v>12.007277</v>
      </c>
      <c r="L183" s="85">
        <v>12.151999999999999</v>
      </c>
      <c r="M183" s="85">
        <v>12.286856999999999</v>
      </c>
      <c r="N183" s="85">
        <v>12.516636999999999</v>
      </c>
      <c r="O183" s="85">
        <v>12.793153999999999</v>
      </c>
      <c r="P183" s="85">
        <v>13.080997</v>
      </c>
      <c r="Q183" s="85">
        <v>13.534190000000001</v>
      </c>
      <c r="R183" s="85">
        <v>13.896124</v>
      </c>
      <c r="S183" s="85">
        <v>14.167464000000001</v>
      </c>
      <c r="T183" s="85">
        <v>14.557764000000001</v>
      </c>
      <c r="U183" s="85">
        <v>14.955857999999999</v>
      </c>
      <c r="V183" s="85">
        <v>15.430580000000001</v>
      </c>
      <c r="W183" s="85">
        <v>15.88064</v>
      </c>
      <c r="X183" s="85">
        <v>16.293555999999999</v>
      </c>
      <c r="Y183" s="85">
        <v>16.643599999999999</v>
      </c>
      <c r="Z183" s="85">
        <v>16.948105000000002</v>
      </c>
      <c r="AA183" s="85">
        <v>17.210196</v>
      </c>
      <c r="AB183" s="85">
        <v>17.544115000000001</v>
      </c>
      <c r="AC183" s="85">
        <v>17.894770000000001</v>
      </c>
      <c r="AD183" s="85">
        <v>18.264756999999999</v>
      </c>
      <c r="AE183" s="85">
        <v>18.585787</v>
      </c>
      <c r="AF183" s="85">
        <v>18.891497000000001</v>
      </c>
      <c r="AG183" s="85">
        <v>19.153860000000002</v>
      </c>
      <c r="AH183" s="85">
        <v>19.431965000000002</v>
      </c>
      <c r="AI183" s="86">
        <v>1.7000000000000001E-2</v>
      </c>
    </row>
  </sheetData>
  <pageMargins left="0.7" right="0.7" top="0.75" bottom="0.75" header="0.3" footer="0.3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L45"/>
  <sheetViews>
    <sheetView topLeftCell="A10" workbookViewId="0">
      <selection activeCell="D17" sqref="D17"/>
    </sheetView>
  </sheetViews>
  <sheetFormatPr baseColWidth="10" defaultRowHeight="12.75" x14ac:dyDescent="0.2"/>
  <cols>
    <col min="1" max="1" width="5" customWidth="1"/>
    <col min="2" max="3" width="6.7109375" customWidth="1"/>
    <col min="4" max="4" width="7.140625" customWidth="1"/>
    <col min="5" max="12" width="6.42578125" customWidth="1"/>
  </cols>
  <sheetData>
    <row r="2" spans="1:12" ht="15" x14ac:dyDescent="0.25">
      <c r="A2" s="62" t="s">
        <v>62</v>
      </c>
      <c r="B2" s="33"/>
      <c r="C2" s="33"/>
      <c r="D2" s="33"/>
      <c r="E2" s="37">
        <v>0.7</v>
      </c>
    </row>
    <row r="3" spans="1:12" ht="13.5" thickBot="1" x14ac:dyDescent="0.25"/>
    <row r="4" spans="1:12" ht="159.75" customHeight="1" x14ac:dyDescent="0.2">
      <c r="A4" s="58" t="s">
        <v>58</v>
      </c>
      <c r="B4" s="59" t="s">
        <v>70</v>
      </c>
      <c r="C4" s="59" t="s">
        <v>71</v>
      </c>
      <c r="D4" s="67" t="s">
        <v>63</v>
      </c>
      <c r="E4" s="70" t="s">
        <v>72</v>
      </c>
      <c r="F4" s="71" t="s">
        <v>65</v>
      </c>
      <c r="G4" s="72" t="s">
        <v>67</v>
      </c>
      <c r="H4" s="73" t="s">
        <v>66</v>
      </c>
      <c r="I4" s="70" t="s">
        <v>73</v>
      </c>
      <c r="J4" s="71" t="s">
        <v>64</v>
      </c>
      <c r="K4" s="72" t="s">
        <v>68</v>
      </c>
      <c r="L4" s="73" t="s">
        <v>69</v>
      </c>
    </row>
    <row r="5" spans="1:12" ht="15" x14ac:dyDescent="0.25">
      <c r="A5" s="55">
        <v>2010</v>
      </c>
      <c r="B5" s="56">
        <v>97.771575999999996</v>
      </c>
      <c r="C5" s="56">
        <v>97.771575999999996</v>
      </c>
      <c r="D5" s="68">
        <v>97.771575999999996</v>
      </c>
      <c r="E5" s="74"/>
      <c r="F5" s="64"/>
      <c r="G5" s="65"/>
      <c r="H5" s="75"/>
      <c r="I5" s="76"/>
      <c r="J5" s="65"/>
      <c r="K5" s="65"/>
      <c r="L5" s="75"/>
    </row>
    <row r="6" spans="1:12" ht="15" x14ac:dyDescent="0.25">
      <c r="A6" s="55">
        <v>2011</v>
      </c>
      <c r="B6" s="56">
        <v>133.89892599999999</v>
      </c>
      <c r="C6" s="56">
        <v>133.89892599999999</v>
      </c>
      <c r="D6" s="68">
        <v>133.89892599999999</v>
      </c>
      <c r="E6" s="74"/>
      <c r="F6" s="64"/>
      <c r="G6" s="65"/>
      <c r="H6" s="75"/>
      <c r="I6" s="76"/>
      <c r="J6" s="65"/>
      <c r="K6" s="65"/>
      <c r="L6" s="75"/>
    </row>
    <row r="7" spans="1:12" ht="15" x14ac:dyDescent="0.25">
      <c r="A7" s="55">
        <v>2012</v>
      </c>
      <c r="B7" s="56">
        <v>131.81130999999999</v>
      </c>
      <c r="C7" s="56">
        <v>131.81130999999999</v>
      </c>
      <c r="D7" s="68">
        <v>131.81130999999999</v>
      </c>
      <c r="E7" s="74"/>
      <c r="F7" s="64"/>
      <c r="G7" s="65"/>
      <c r="H7" s="75"/>
      <c r="I7" s="76"/>
      <c r="J7" s="65"/>
      <c r="K7" s="65"/>
      <c r="L7" s="75"/>
    </row>
    <row r="8" spans="1:12" ht="15" x14ac:dyDescent="0.25">
      <c r="A8" s="55">
        <v>2013</v>
      </c>
      <c r="B8" s="56">
        <v>125.930351</v>
      </c>
      <c r="C8" s="56">
        <v>125.930351</v>
      </c>
      <c r="D8" s="68">
        <v>125.930351</v>
      </c>
      <c r="E8" s="74"/>
      <c r="F8" s="64"/>
      <c r="G8" s="65"/>
      <c r="H8" s="75"/>
      <c r="I8" s="76"/>
      <c r="J8" s="65"/>
      <c r="K8" s="65"/>
      <c r="L8" s="75"/>
    </row>
    <row r="9" spans="1:12" ht="15" x14ac:dyDescent="0.25">
      <c r="A9" s="55">
        <v>2014</v>
      </c>
      <c r="B9" s="56">
        <v>112.62378699999999</v>
      </c>
      <c r="C9" s="56">
        <v>112.62378699999999</v>
      </c>
      <c r="D9" s="68">
        <v>112.62378699999999</v>
      </c>
      <c r="E9" s="74"/>
      <c r="F9" s="64"/>
      <c r="G9" s="65"/>
      <c r="H9" s="75"/>
      <c r="I9" s="76"/>
      <c r="J9" s="65"/>
      <c r="K9" s="65"/>
      <c r="L9" s="75"/>
    </row>
    <row r="10" spans="1:12" ht="11.45" customHeight="1" x14ac:dyDescent="0.25">
      <c r="A10" s="55">
        <v>2015</v>
      </c>
      <c r="B10" s="56">
        <v>59.017952000000001</v>
      </c>
      <c r="C10" s="56">
        <v>59.017952000000001</v>
      </c>
      <c r="D10" s="68">
        <v>59.017952000000001</v>
      </c>
      <c r="E10" s="76"/>
      <c r="F10" s="64"/>
      <c r="G10" s="65"/>
      <c r="H10" s="75"/>
      <c r="I10" s="76"/>
      <c r="J10" s="65"/>
      <c r="K10" s="65"/>
      <c r="L10" s="75"/>
    </row>
    <row r="11" spans="1:12" ht="15" x14ac:dyDescent="0.25">
      <c r="A11" s="55">
        <v>2016</v>
      </c>
      <c r="B11" s="56">
        <v>48.855705</v>
      </c>
      <c r="C11" s="56">
        <v>48.855705</v>
      </c>
      <c r="D11" s="68">
        <v>48.855705</v>
      </c>
      <c r="E11" s="77">
        <f t="shared" ref="E11:E15" si="0">+D11</f>
        <v>48.855705</v>
      </c>
      <c r="F11" s="57">
        <f>+E11/$E$11</f>
        <v>1</v>
      </c>
      <c r="G11" s="63">
        <f>141.6+8.4</f>
        <v>150</v>
      </c>
      <c r="H11" s="78">
        <f>98.02+5.98</f>
        <v>104</v>
      </c>
      <c r="I11" s="77">
        <f>+D11</f>
        <v>48.855705</v>
      </c>
      <c r="J11" s="57">
        <f>+I11/$E$11</f>
        <v>1</v>
      </c>
      <c r="K11" s="63">
        <f>141.6+8.4</f>
        <v>150</v>
      </c>
      <c r="L11" s="78">
        <f>98.02+5.98</f>
        <v>104</v>
      </c>
    </row>
    <row r="12" spans="1:12" ht="15" x14ac:dyDescent="0.25">
      <c r="A12" s="55">
        <v>2017</v>
      </c>
      <c r="B12" s="56">
        <v>59.343430000000012</v>
      </c>
      <c r="C12" s="56">
        <v>59.343430000000012</v>
      </c>
      <c r="D12" s="68">
        <v>59.343430000000012</v>
      </c>
      <c r="E12" s="77">
        <f t="shared" si="0"/>
        <v>59.343430000000012</v>
      </c>
      <c r="F12" s="38">
        <f t="shared" ref="F12:F45" si="1">+E12/$E$11</f>
        <v>1.2146673556343115</v>
      </c>
      <c r="G12" s="63">
        <f>141.6*F12+8.4</f>
        <v>180.39689755781851</v>
      </c>
      <c r="H12" s="78">
        <f>98.02*F12+5.98</f>
        <v>125.04169419927521</v>
      </c>
      <c r="I12" s="77">
        <f t="shared" ref="I12:I16" si="2">+D12</f>
        <v>59.343430000000012</v>
      </c>
      <c r="J12" s="38">
        <f t="shared" ref="J12:J35" si="3">+I12/$E$11</f>
        <v>1.2146673556343115</v>
      </c>
      <c r="K12" s="63">
        <f>141.6*J12+8.4</f>
        <v>180.39689755781851</v>
      </c>
      <c r="L12" s="78">
        <f>98.02*J12+5.98</f>
        <v>125.04169419927521</v>
      </c>
    </row>
    <row r="13" spans="1:12" ht="15" x14ac:dyDescent="0.25">
      <c r="A13" s="55">
        <v>2018</v>
      </c>
      <c r="B13" s="56">
        <v>76.201279</v>
      </c>
      <c r="C13" s="56">
        <v>76.201279</v>
      </c>
      <c r="D13" s="68">
        <v>76.201279</v>
      </c>
      <c r="E13" s="77">
        <f t="shared" si="0"/>
        <v>76.201279</v>
      </c>
      <c r="F13" s="38">
        <f t="shared" si="1"/>
        <v>1.559721203490974</v>
      </c>
      <c r="G13" s="63">
        <f t="shared" ref="G13:G35" si="4">141.6*F13+8.4</f>
        <v>229.25652241432192</v>
      </c>
      <c r="H13" s="78">
        <f t="shared" ref="H13:H35" si="5">98.02*F13+5.98</f>
        <v>158.86387236618526</v>
      </c>
      <c r="I13" s="77">
        <f t="shared" si="2"/>
        <v>76.201279</v>
      </c>
      <c r="J13" s="38">
        <f t="shared" si="3"/>
        <v>1.559721203490974</v>
      </c>
      <c r="K13" s="63">
        <f t="shared" ref="K13:K35" si="6">141.6*J13+8.4</f>
        <v>229.25652241432192</v>
      </c>
      <c r="L13" s="78">
        <f t="shared" ref="L13:L35" si="7">98.02*J13+5.98</f>
        <v>158.86387236618526</v>
      </c>
    </row>
    <row r="14" spans="1:12" ht="15" x14ac:dyDescent="0.25">
      <c r="A14" s="55">
        <v>2019</v>
      </c>
      <c r="B14" s="56">
        <v>67.652732999999998</v>
      </c>
      <c r="C14" s="56">
        <v>67.652732999999998</v>
      </c>
      <c r="D14" s="68">
        <v>67.652732999999998</v>
      </c>
      <c r="E14" s="77">
        <f t="shared" si="0"/>
        <v>67.652732999999998</v>
      </c>
      <c r="F14" s="38">
        <f t="shared" si="1"/>
        <v>1.3847458142298836</v>
      </c>
      <c r="G14" s="63">
        <f t="shared" si="4"/>
        <v>204.48000729495152</v>
      </c>
      <c r="H14" s="78">
        <f t="shared" si="5"/>
        <v>141.71278471081317</v>
      </c>
      <c r="I14" s="77">
        <f t="shared" si="2"/>
        <v>67.652732999999998</v>
      </c>
      <c r="J14" s="38">
        <f t="shared" si="3"/>
        <v>1.3847458142298836</v>
      </c>
      <c r="K14" s="63">
        <f t="shared" si="6"/>
        <v>204.48000729495152</v>
      </c>
      <c r="L14" s="78">
        <f t="shared" si="7"/>
        <v>141.71278471081317</v>
      </c>
    </row>
    <row r="15" spans="1:12" ht="15" x14ac:dyDescent="0.25">
      <c r="A15" s="55">
        <v>2020</v>
      </c>
      <c r="B15" s="56">
        <v>43.270496000000001</v>
      </c>
      <c r="C15" s="56">
        <v>43.270496000000001</v>
      </c>
      <c r="D15" s="68">
        <v>43.270496000000001</v>
      </c>
      <c r="E15" s="77">
        <f t="shared" si="0"/>
        <v>43.270496000000001</v>
      </c>
      <c r="F15" s="38">
        <f t="shared" si="1"/>
        <v>0.88567949229266063</v>
      </c>
      <c r="G15" s="63">
        <f t="shared" si="4"/>
        <v>133.81221610864074</v>
      </c>
      <c r="H15" s="78">
        <f t="shared" si="5"/>
        <v>92.794303834526602</v>
      </c>
      <c r="I15" s="77">
        <f t="shared" si="2"/>
        <v>43.270496000000001</v>
      </c>
      <c r="J15" s="38">
        <f t="shared" si="3"/>
        <v>0.88567949229266063</v>
      </c>
      <c r="K15" s="63">
        <f t="shared" si="6"/>
        <v>133.81221610864074</v>
      </c>
      <c r="L15" s="78">
        <f t="shared" si="7"/>
        <v>92.794303834526602</v>
      </c>
    </row>
    <row r="16" spans="1:12" ht="15" x14ac:dyDescent="0.25">
      <c r="A16" s="55">
        <v>2021</v>
      </c>
      <c r="B16" s="56">
        <v>71.587997000000001</v>
      </c>
      <c r="C16" s="56">
        <v>71.587997000000001</v>
      </c>
      <c r="D16" s="68">
        <v>71.587997000000001</v>
      </c>
      <c r="E16" s="77">
        <f>+D16</f>
        <v>71.587997000000001</v>
      </c>
      <c r="F16" s="38">
        <f t="shared" si="1"/>
        <v>1.4652945239455659</v>
      </c>
      <c r="G16" s="63">
        <f t="shared" si="4"/>
        <v>215.88570459069214</v>
      </c>
      <c r="H16" s="78">
        <f t="shared" si="5"/>
        <v>149.60816923714435</v>
      </c>
      <c r="I16" s="77">
        <f t="shared" si="2"/>
        <v>71.587997000000001</v>
      </c>
      <c r="J16" s="38">
        <f t="shared" si="3"/>
        <v>1.4652945239455659</v>
      </c>
      <c r="K16" s="63">
        <f t="shared" si="6"/>
        <v>215.88570459069214</v>
      </c>
      <c r="L16" s="78">
        <f t="shared" si="7"/>
        <v>149.60816923714435</v>
      </c>
    </row>
    <row r="17" spans="1:12" ht="15" x14ac:dyDescent="0.25">
      <c r="A17" s="55">
        <v>2022</v>
      </c>
      <c r="B17" s="56">
        <v>31.798103000000001</v>
      </c>
      <c r="C17" s="56">
        <v>113.997871</v>
      </c>
      <c r="D17" s="69">
        <v>70.21392800000001</v>
      </c>
      <c r="E17" s="79">
        <v>98.07</v>
      </c>
      <c r="F17" s="66">
        <f t="shared" si="1"/>
        <v>2.00733977741187</v>
      </c>
      <c r="G17" s="63">
        <f t="shared" si="4"/>
        <v>292.63931248152073</v>
      </c>
      <c r="H17" s="78">
        <f t="shared" si="5"/>
        <v>202.73944498191148</v>
      </c>
      <c r="I17" s="79">
        <v>98.07</v>
      </c>
      <c r="J17" s="66">
        <f t="shared" si="3"/>
        <v>2.00733977741187</v>
      </c>
      <c r="K17" s="63">
        <f t="shared" si="6"/>
        <v>292.63931248152073</v>
      </c>
      <c r="L17" s="78">
        <f t="shared" si="7"/>
        <v>202.73944498191148</v>
      </c>
    </row>
    <row r="18" spans="1:12" ht="15" x14ac:dyDescent="0.25">
      <c r="A18" s="55">
        <v>2023</v>
      </c>
      <c r="B18" s="56">
        <v>32.034737</v>
      </c>
      <c r="C18" s="56">
        <v>123.390762</v>
      </c>
      <c r="D18" s="69">
        <v>60.555264000000001</v>
      </c>
      <c r="E18" s="79">
        <v>90.91</v>
      </c>
      <c r="F18" s="66">
        <f t="shared" si="1"/>
        <v>1.8607857567504142</v>
      </c>
      <c r="G18" s="63">
        <f t="shared" si="4"/>
        <v>271.88726315585865</v>
      </c>
      <c r="H18" s="78">
        <f t="shared" si="5"/>
        <v>188.3742198766756</v>
      </c>
      <c r="I18" s="79">
        <v>90.91</v>
      </c>
      <c r="J18" s="66">
        <f t="shared" si="3"/>
        <v>1.8607857567504142</v>
      </c>
      <c r="K18" s="63">
        <f t="shared" si="6"/>
        <v>271.88726315585865</v>
      </c>
      <c r="L18" s="78">
        <f t="shared" si="7"/>
        <v>188.3742198766756</v>
      </c>
    </row>
    <row r="19" spans="1:12" ht="15" x14ac:dyDescent="0.25">
      <c r="A19" s="55">
        <v>2024</v>
      </c>
      <c r="B19" s="56">
        <v>33.654010999999997</v>
      </c>
      <c r="C19" s="56">
        <v>130.139557</v>
      </c>
      <c r="D19" s="69">
        <v>65.698181000000005</v>
      </c>
      <c r="E19" s="80">
        <f t="shared" ref="E19:E45" si="8">+D19+(E18-D18)*$E$2</f>
        <v>86.946496199999999</v>
      </c>
      <c r="F19" s="66">
        <f t="shared" si="1"/>
        <v>1.7796590224212301</v>
      </c>
      <c r="G19" s="63">
        <f t="shared" si="4"/>
        <v>260.39971757484614</v>
      </c>
      <c r="H19" s="78">
        <f t="shared" si="5"/>
        <v>180.42217737772896</v>
      </c>
      <c r="I19" s="80">
        <f>+B19+(I18-B18)*$E$2</f>
        <v>74.866695099999987</v>
      </c>
      <c r="J19" s="66">
        <f t="shared" si="3"/>
        <v>1.5324043548240678</v>
      </c>
      <c r="K19" s="63">
        <f t="shared" si="6"/>
        <v>225.38845664308801</v>
      </c>
      <c r="L19" s="78">
        <f t="shared" si="7"/>
        <v>156.1862748598551</v>
      </c>
    </row>
    <row r="20" spans="1:12" ht="15" x14ac:dyDescent="0.25">
      <c r="A20" s="55">
        <v>2025</v>
      </c>
      <c r="B20" s="56">
        <v>35.251240000000003</v>
      </c>
      <c r="C20" s="56">
        <v>132.58168000000001</v>
      </c>
      <c r="D20" s="69">
        <v>66.966231999999991</v>
      </c>
      <c r="E20" s="80">
        <f t="shared" si="8"/>
        <v>81.840052639999982</v>
      </c>
      <c r="F20" s="66">
        <f t="shared" si="1"/>
        <v>1.6751380957454198</v>
      </c>
      <c r="G20" s="63">
        <f t="shared" si="4"/>
        <v>245.59955435755145</v>
      </c>
      <c r="H20" s="78">
        <f t="shared" si="5"/>
        <v>170.17703614496602</v>
      </c>
      <c r="I20" s="80">
        <f t="shared" ref="I20:I35" si="9">+B20+(I19-B19)*$E$2</f>
        <v>64.100118869999989</v>
      </c>
      <c r="J20" s="66">
        <f t="shared" si="3"/>
        <v>1.3120293498988498</v>
      </c>
      <c r="K20" s="63">
        <f t="shared" si="6"/>
        <v>194.18335594567714</v>
      </c>
      <c r="L20" s="78">
        <f t="shared" si="7"/>
        <v>134.58511687708523</v>
      </c>
    </row>
    <row r="21" spans="1:12" ht="15" x14ac:dyDescent="0.25">
      <c r="A21" s="55">
        <v>2026</v>
      </c>
      <c r="B21" s="56">
        <v>36.352139000000001</v>
      </c>
      <c r="C21" s="56">
        <v>137.15733299999999</v>
      </c>
      <c r="D21" s="69">
        <v>68.566528000000005</v>
      </c>
      <c r="E21" s="80">
        <f t="shared" si="8"/>
        <v>78.97820244799999</v>
      </c>
      <c r="F21" s="66">
        <f t="shared" si="1"/>
        <v>1.616560490693973</v>
      </c>
      <c r="G21" s="63">
        <f t="shared" si="4"/>
        <v>237.30496548226657</v>
      </c>
      <c r="H21" s="78">
        <f t="shared" si="5"/>
        <v>164.43525929782322</v>
      </c>
      <c r="I21" s="80">
        <f t="shared" si="9"/>
        <v>56.546354208999986</v>
      </c>
      <c r="J21" s="66">
        <f t="shared" si="3"/>
        <v>1.1574155814351668</v>
      </c>
      <c r="K21" s="63">
        <f t="shared" si="6"/>
        <v>172.2900463312196</v>
      </c>
      <c r="L21" s="78">
        <f t="shared" si="7"/>
        <v>119.42987529227504</v>
      </c>
    </row>
    <row r="22" spans="1:12" ht="15" x14ac:dyDescent="0.25">
      <c r="A22" s="55">
        <v>2027</v>
      </c>
      <c r="B22" s="56">
        <v>35.980933999999998</v>
      </c>
      <c r="C22" s="56">
        <v>140.40707399999999</v>
      </c>
      <c r="D22" s="69">
        <v>70.331649999999996</v>
      </c>
      <c r="E22" s="80">
        <f t="shared" si="8"/>
        <v>77.61982211359998</v>
      </c>
      <c r="F22" s="66">
        <f t="shared" si="1"/>
        <v>1.5887565661697027</v>
      </c>
      <c r="G22" s="63">
        <f t="shared" si="4"/>
        <v>233.36792976962991</v>
      </c>
      <c r="H22" s="78">
        <f t="shared" si="5"/>
        <v>161.70991861595425</v>
      </c>
      <c r="I22" s="80">
        <f t="shared" si="9"/>
        <v>50.116884646299987</v>
      </c>
      <c r="J22" s="66">
        <f t="shared" si="3"/>
        <v>1.0258143782041418</v>
      </c>
      <c r="K22" s="63">
        <f t="shared" si="6"/>
        <v>153.65531595370646</v>
      </c>
      <c r="L22" s="78">
        <f t="shared" si="7"/>
        <v>106.53032535156997</v>
      </c>
    </row>
    <row r="23" spans="1:12" ht="15" x14ac:dyDescent="0.25">
      <c r="A23" s="55">
        <v>2028</v>
      </c>
      <c r="B23" s="56">
        <v>37.334540999999987</v>
      </c>
      <c r="C23" s="56">
        <v>141.642349</v>
      </c>
      <c r="D23" s="69">
        <v>71.846969999999999</v>
      </c>
      <c r="E23" s="80">
        <f t="shared" si="8"/>
        <v>76.948690479519982</v>
      </c>
      <c r="F23" s="66">
        <f t="shared" si="1"/>
        <v>1.575019549498262</v>
      </c>
      <c r="G23" s="63">
        <f t="shared" si="4"/>
        <v>231.4227682089539</v>
      </c>
      <c r="H23" s="78">
        <f t="shared" si="5"/>
        <v>160.36341624181961</v>
      </c>
      <c r="I23" s="80">
        <f t="shared" si="9"/>
        <v>47.229706452409978</v>
      </c>
      <c r="J23" s="66">
        <f t="shared" si="3"/>
        <v>0.96671834850013894</v>
      </c>
      <c r="K23" s="63">
        <f t="shared" si="6"/>
        <v>145.28731814761969</v>
      </c>
      <c r="L23" s="78">
        <f t="shared" si="7"/>
        <v>100.73773251998362</v>
      </c>
    </row>
    <row r="24" spans="1:12" ht="15" x14ac:dyDescent="0.25">
      <c r="A24" s="55">
        <v>2029</v>
      </c>
      <c r="B24" s="56">
        <v>37.728442999999999</v>
      </c>
      <c r="C24" s="56">
        <v>143.94165000000001</v>
      </c>
      <c r="D24" s="69">
        <v>72.554810000000003</v>
      </c>
      <c r="E24" s="80">
        <f t="shared" si="8"/>
        <v>76.126014335663996</v>
      </c>
      <c r="F24" s="66">
        <f t="shared" si="1"/>
        <v>1.5581806533272622</v>
      </c>
      <c r="G24" s="63">
        <f t="shared" si="4"/>
        <v>229.03838051114033</v>
      </c>
      <c r="H24" s="78">
        <f t="shared" si="5"/>
        <v>158.71286763913821</v>
      </c>
      <c r="I24" s="80">
        <f t="shared" si="9"/>
        <v>44.655058816686989</v>
      </c>
      <c r="J24" s="66">
        <f t="shared" si="3"/>
        <v>0.91401933134906121</v>
      </c>
      <c r="K24" s="63">
        <f t="shared" si="6"/>
        <v>137.82513731902708</v>
      </c>
      <c r="L24" s="78">
        <f t="shared" si="7"/>
        <v>95.572174858834984</v>
      </c>
    </row>
    <row r="25" spans="1:12" ht="15" x14ac:dyDescent="0.25">
      <c r="A25" s="55">
        <v>2030</v>
      </c>
      <c r="B25" s="56">
        <v>38.471252</v>
      </c>
      <c r="C25" s="56">
        <v>145.13494900000001</v>
      </c>
      <c r="D25" s="69">
        <v>73.927573999999993</v>
      </c>
      <c r="E25" s="80">
        <f t="shared" si="8"/>
        <v>76.42741703496479</v>
      </c>
      <c r="F25" s="66">
        <f t="shared" si="1"/>
        <v>1.5643498959837911</v>
      </c>
      <c r="G25" s="63">
        <f t="shared" si="4"/>
        <v>229.91194527130483</v>
      </c>
      <c r="H25" s="78">
        <f t="shared" si="5"/>
        <v>159.3175768043312</v>
      </c>
      <c r="I25" s="80">
        <f t="shared" si="9"/>
        <v>43.319883071680891</v>
      </c>
      <c r="J25" s="66">
        <f t="shared" si="3"/>
        <v>0.88669036853896366</v>
      </c>
      <c r="K25" s="63">
        <f t="shared" si="6"/>
        <v>133.95535618511724</v>
      </c>
      <c r="L25" s="78">
        <f t="shared" si="7"/>
        <v>92.893389924189222</v>
      </c>
    </row>
    <row r="26" spans="1:12" ht="15" x14ac:dyDescent="0.25">
      <c r="A26" s="55">
        <v>2031</v>
      </c>
      <c r="B26" s="56">
        <v>39.294922</v>
      </c>
      <c r="C26" s="56">
        <v>145.62603799999999</v>
      </c>
      <c r="D26" s="69">
        <v>75.428145999999998</v>
      </c>
      <c r="E26" s="80">
        <f t="shared" si="8"/>
        <v>77.178036124475355</v>
      </c>
      <c r="F26" s="66">
        <f t="shared" si="1"/>
        <v>1.579713896759352</v>
      </c>
      <c r="G26" s="63">
        <f t="shared" si="4"/>
        <v>232.08748778112425</v>
      </c>
      <c r="H26" s="78">
        <f t="shared" si="5"/>
        <v>160.82355616035167</v>
      </c>
      <c r="I26" s="80">
        <f t="shared" si="9"/>
        <v>42.688963750176626</v>
      </c>
      <c r="J26" s="66">
        <f t="shared" si="3"/>
        <v>0.87377643512004644</v>
      </c>
      <c r="K26" s="63">
        <f t="shared" si="6"/>
        <v>132.12674321299858</v>
      </c>
      <c r="L26" s="78">
        <f t="shared" si="7"/>
        <v>91.627566170466949</v>
      </c>
    </row>
    <row r="27" spans="1:12" ht="15" x14ac:dyDescent="0.25">
      <c r="A27" s="55">
        <v>2032</v>
      </c>
      <c r="B27" s="56">
        <v>39.919949000000003</v>
      </c>
      <c r="C27" s="56">
        <v>146.421066</v>
      </c>
      <c r="D27" s="69">
        <v>76.548935</v>
      </c>
      <c r="E27" s="80">
        <f t="shared" si="8"/>
        <v>77.773858087132751</v>
      </c>
      <c r="F27" s="66">
        <f t="shared" si="1"/>
        <v>1.5919094420422906</v>
      </c>
      <c r="G27" s="63">
        <f t="shared" si="4"/>
        <v>233.81437699318835</v>
      </c>
      <c r="H27" s="78">
        <f t="shared" si="5"/>
        <v>162.01896350898531</v>
      </c>
      <c r="I27" s="80">
        <f t="shared" si="9"/>
        <v>42.295778225123641</v>
      </c>
      <c r="J27" s="66">
        <f t="shared" si="3"/>
        <v>0.86572854132641497</v>
      </c>
      <c r="K27" s="63">
        <f t="shared" si="6"/>
        <v>130.98716145182036</v>
      </c>
      <c r="L27" s="78">
        <f t="shared" si="7"/>
        <v>90.838711620815189</v>
      </c>
    </row>
    <row r="28" spans="1:12" ht="15" x14ac:dyDescent="0.25">
      <c r="A28" s="55">
        <v>2033</v>
      </c>
      <c r="B28" s="56">
        <v>40.793346</v>
      </c>
      <c r="C28" s="56">
        <v>146.363541</v>
      </c>
      <c r="D28" s="69">
        <v>77.393791000000007</v>
      </c>
      <c r="E28" s="80">
        <f t="shared" si="8"/>
        <v>78.251237160992929</v>
      </c>
      <c r="F28" s="66">
        <f t="shared" si="1"/>
        <v>1.6016806463235549</v>
      </c>
      <c r="G28" s="63">
        <f t="shared" si="4"/>
        <v>235.19797951941536</v>
      </c>
      <c r="H28" s="78">
        <f t="shared" si="5"/>
        <v>162.97673695263484</v>
      </c>
      <c r="I28" s="80">
        <f t="shared" si="9"/>
        <v>42.456426457586545</v>
      </c>
      <c r="J28" s="66">
        <f t="shared" si="3"/>
        <v>0.86901675981518522</v>
      </c>
      <c r="K28" s="63">
        <f t="shared" si="6"/>
        <v>131.45277318983022</v>
      </c>
      <c r="L28" s="78">
        <f t="shared" si="7"/>
        <v>91.161022797084456</v>
      </c>
    </row>
    <row r="29" spans="1:12" ht="15" x14ac:dyDescent="0.25">
      <c r="A29" s="55">
        <v>2034</v>
      </c>
      <c r="B29" s="56">
        <v>41.014113999999999</v>
      </c>
      <c r="C29" s="56">
        <v>147.38627600000001</v>
      </c>
      <c r="D29" s="69">
        <v>78.101562000000001</v>
      </c>
      <c r="E29" s="80">
        <f t="shared" si="8"/>
        <v>78.701774312695051</v>
      </c>
      <c r="F29" s="66">
        <f t="shared" si="1"/>
        <v>1.6109024383681507</v>
      </c>
      <c r="G29" s="63">
        <f t="shared" si="4"/>
        <v>236.50378527293014</v>
      </c>
      <c r="H29" s="78">
        <f t="shared" si="5"/>
        <v>163.88065700884613</v>
      </c>
      <c r="I29" s="80">
        <f t="shared" si="9"/>
        <v>42.178270320310581</v>
      </c>
      <c r="J29" s="66">
        <f t="shared" si="3"/>
        <v>0.86332333798704941</v>
      </c>
      <c r="K29" s="63">
        <f t="shared" si="6"/>
        <v>130.64658465896619</v>
      </c>
      <c r="L29" s="78">
        <f t="shared" si="7"/>
        <v>90.602953589490582</v>
      </c>
    </row>
    <row r="30" spans="1:12" ht="15" x14ac:dyDescent="0.25">
      <c r="A30" s="55">
        <v>2035</v>
      </c>
      <c r="B30" s="56">
        <v>42.459887999999999</v>
      </c>
      <c r="C30" s="56">
        <v>149.32757599999999</v>
      </c>
      <c r="D30" s="69">
        <v>78.826622</v>
      </c>
      <c r="E30" s="80">
        <f t="shared" si="8"/>
        <v>79.246770618886529</v>
      </c>
      <c r="F30" s="66">
        <f t="shared" si="1"/>
        <v>1.6220576618203857</v>
      </c>
      <c r="G30" s="63">
        <f t="shared" si="4"/>
        <v>238.08336491376662</v>
      </c>
      <c r="H30" s="78">
        <f t="shared" si="5"/>
        <v>164.97409201163418</v>
      </c>
      <c r="I30" s="80">
        <f t="shared" si="9"/>
        <v>43.274797424217404</v>
      </c>
      <c r="J30" s="66">
        <f t="shared" si="3"/>
        <v>0.88576753573031852</v>
      </c>
      <c r="K30" s="63">
        <f t="shared" si="6"/>
        <v>133.8246830594131</v>
      </c>
      <c r="L30" s="78">
        <f t="shared" si="7"/>
        <v>92.802933852285818</v>
      </c>
    </row>
    <row r="31" spans="1:12" ht="15" x14ac:dyDescent="0.25">
      <c r="A31" s="55">
        <v>2036</v>
      </c>
      <c r="B31" s="56">
        <v>42.943359000000001</v>
      </c>
      <c r="C31" s="56">
        <v>150.98461900000001</v>
      </c>
      <c r="D31" s="69">
        <v>79.945999</v>
      </c>
      <c r="E31" s="80">
        <f t="shared" si="8"/>
        <v>80.240103033220578</v>
      </c>
      <c r="F31" s="66">
        <f t="shared" si="1"/>
        <v>1.6423896253921744</v>
      </c>
      <c r="G31" s="63">
        <f t="shared" si="4"/>
        <v>240.9623709555319</v>
      </c>
      <c r="H31" s="78">
        <f t="shared" si="5"/>
        <v>166.96703108094093</v>
      </c>
      <c r="I31" s="80">
        <f t="shared" si="9"/>
        <v>43.513795596952185</v>
      </c>
      <c r="J31" s="66">
        <f t="shared" si="3"/>
        <v>0.89065945516398104</v>
      </c>
      <c r="K31" s="63">
        <f t="shared" si="6"/>
        <v>134.51737885121972</v>
      </c>
      <c r="L31" s="78">
        <f t="shared" si="7"/>
        <v>93.282439795173417</v>
      </c>
    </row>
    <row r="32" spans="1:12" ht="15" x14ac:dyDescent="0.25">
      <c r="A32" s="55">
        <v>2037</v>
      </c>
      <c r="B32" s="56">
        <v>43.512149999999998</v>
      </c>
      <c r="C32" s="56">
        <v>152.488113</v>
      </c>
      <c r="D32" s="69">
        <v>80.923583999999991</v>
      </c>
      <c r="E32" s="80">
        <f t="shared" si="8"/>
        <v>81.129456823254401</v>
      </c>
      <c r="F32" s="66">
        <f t="shared" si="1"/>
        <v>1.6605933088726159</v>
      </c>
      <c r="G32" s="63">
        <f t="shared" si="4"/>
        <v>243.54001253636241</v>
      </c>
      <c r="H32" s="78">
        <f t="shared" si="5"/>
        <v>168.75135613569378</v>
      </c>
      <c r="I32" s="80">
        <f t="shared" si="9"/>
        <v>43.91145561786653</v>
      </c>
      <c r="J32" s="66">
        <f t="shared" si="3"/>
        <v>0.89879893490159501</v>
      </c>
      <c r="K32" s="63">
        <f t="shared" si="6"/>
        <v>135.66992918206586</v>
      </c>
      <c r="L32" s="78">
        <f t="shared" si="7"/>
        <v>94.080271599054342</v>
      </c>
    </row>
    <row r="33" spans="1:12" ht="15" x14ac:dyDescent="0.25">
      <c r="A33" s="55">
        <v>2038</v>
      </c>
      <c r="B33" s="56">
        <v>43.460284999999999</v>
      </c>
      <c r="C33" s="56">
        <v>153.75649999999999</v>
      </c>
      <c r="D33" s="69">
        <v>81.905868999999996</v>
      </c>
      <c r="E33" s="80">
        <f t="shared" si="8"/>
        <v>82.049979976278081</v>
      </c>
      <c r="F33" s="66">
        <f t="shared" si="1"/>
        <v>1.6794349805468589</v>
      </c>
      <c r="G33" s="63">
        <f t="shared" si="4"/>
        <v>246.2079932454352</v>
      </c>
      <c r="H33" s="78">
        <f t="shared" si="5"/>
        <v>170.59821679320311</v>
      </c>
      <c r="I33" s="80">
        <f t="shared" si="9"/>
        <v>43.739798932506574</v>
      </c>
      <c r="J33" s="66">
        <f t="shared" si="3"/>
        <v>0.89528539057018164</v>
      </c>
      <c r="K33" s="63">
        <f t="shared" si="6"/>
        <v>135.17241130473772</v>
      </c>
      <c r="L33" s="78">
        <f t="shared" si="7"/>
        <v>93.735873983689203</v>
      </c>
    </row>
    <row r="34" spans="1:12" ht="15" x14ac:dyDescent="0.25">
      <c r="A34" s="55">
        <v>2039</v>
      </c>
      <c r="B34" s="56">
        <v>43.620358000000003</v>
      </c>
      <c r="C34" s="56">
        <v>154.94309999999999</v>
      </c>
      <c r="D34" s="69">
        <v>82.21000699999999</v>
      </c>
      <c r="E34" s="80">
        <f t="shared" si="8"/>
        <v>82.310884683394647</v>
      </c>
      <c r="F34" s="66">
        <f t="shared" si="1"/>
        <v>1.6847752925353272</v>
      </c>
      <c r="G34" s="63">
        <f t="shared" si="4"/>
        <v>246.96418142300232</v>
      </c>
      <c r="H34" s="78">
        <f t="shared" si="5"/>
        <v>171.12167417431274</v>
      </c>
      <c r="I34" s="80">
        <f t="shared" si="9"/>
        <v>43.816017752754604</v>
      </c>
      <c r="J34" s="66">
        <f t="shared" si="3"/>
        <v>0.89684547081563148</v>
      </c>
      <c r="K34" s="63">
        <f t="shared" si="6"/>
        <v>135.39331866749342</v>
      </c>
      <c r="L34" s="78">
        <f t="shared" si="7"/>
        <v>93.888793049348195</v>
      </c>
    </row>
    <row r="35" spans="1:12" ht="15.75" thickBot="1" x14ac:dyDescent="0.3">
      <c r="A35" s="55">
        <v>2040</v>
      </c>
      <c r="B35" s="56">
        <v>43.199691999999999</v>
      </c>
      <c r="C35" s="56">
        <v>156.101685</v>
      </c>
      <c r="D35" s="69">
        <v>83.920639000000008</v>
      </c>
      <c r="E35" s="81">
        <f t="shared" si="8"/>
        <v>83.991253378376271</v>
      </c>
      <c r="F35" s="82">
        <f t="shared" si="1"/>
        <v>1.7191698160609139</v>
      </c>
      <c r="G35" s="83">
        <f t="shared" si="4"/>
        <v>251.8344459542254</v>
      </c>
      <c r="H35" s="84">
        <f t="shared" si="5"/>
        <v>174.49302537029075</v>
      </c>
      <c r="I35" s="81">
        <f t="shared" si="9"/>
        <v>43.33665382692822</v>
      </c>
      <c r="J35" s="82">
        <f t="shared" si="3"/>
        <v>0.88703363971368787</v>
      </c>
      <c r="K35" s="83">
        <f t="shared" si="6"/>
        <v>134.0039633834582</v>
      </c>
      <c r="L35" s="84">
        <f t="shared" si="7"/>
        <v>92.927037364735682</v>
      </c>
    </row>
    <row r="36" spans="1:12" ht="15.75" thickBot="1" x14ac:dyDescent="0.3">
      <c r="A36" s="30" t="s">
        <v>45</v>
      </c>
      <c r="B36" s="35">
        <v>43.005184</v>
      </c>
      <c r="C36" s="35">
        <v>155.71847500000001</v>
      </c>
      <c r="D36" s="37">
        <v>84.768226999999996</v>
      </c>
      <c r="E36" s="36">
        <f t="shared" si="8"/>
        <v>84.817657064863383</v>
      </c>
      <c r="F36" s="22">
        <f t="shared" si="1"/>
        <v>1.7360850092095361</v>
      </c>
      <c r="I36" s="81">
        <f t="shared" ref="I36:I45" si="10">+B36+(I35-B35)*$E$2</f>
        <v>43.101057278849751</v>
      </c>
      <c r="J36" s="82">
        <f t="shared" ref="J36:J45" si="11">+I36/$E$11</f>
        <v>0.88221134622557895</v>
      </c>
      <c r="K36" s="24"/>
    </row>
    <row r="37" spans="1:12" ht="15.75" thickBot="1" x14ac:dyDescent="0.3">
      <c r="A37" s="30" t="s">
        <v>46</v>
      </c>
      <c r="B37" s="35">
        <v>43.160614000000002</v>
      </c>
      <c r="C37" s="35">
        <v>158.48216199999999</v>
      </c>
      <c r="D37" s="37">
        <v>85.086143000000007</v>
      </c>
      <c r="E37" s="36">
        <f t="shared" si="8"/>
        <v>85.120744045404379</v>
      </c>
      <c r="F37" s="22">
        <f t="shared" si="1"/>
        <v>1.7422887264732825</v>
      </c>
      <c r="I37" s="81">
        <f t="shared" si="10"/>
        <v>43.22772529519483</v>
      </c>
      <c r="J37" s="82">
        <f t="shared" si="11"/>
        <v>0.88480404274577207</v>
      </c>
    </row>
    <row r="38" spans="1:12" ht="15.75" thickBot="1" x14ac:dyDescent="0.3">
      <c r="A38" s="30" t="s">
        <v>47</v>
      </c>
      <c r="B38" s="35">
        <v>43.042400000000001</v>
      </c>
      <c r="C38" s="35">
        <v>159.82757599999999</v>
      </c>
      <c r="D38" s="37">
        <v>86.488570999999993</v>
      </c>
      <c r="E38" s="36">
        <f t="shared" si="8"/>
        <v>86.512791731783054</v>
      </c>
      <c r="F38" s="22">
        <f t="shared" si="1"/>
        <v>1.7707817691256948</v>
      </c>
      <c r="I38" s="81">
        <f t="shared" si="10"/>
        <v>43.089377906636379</v>
      </c>
      <c r="J38" s="82">
        <f t="shared" si="11"/>
        <v>0.88197228771207736</v>
      </c>
    </row>
    <row r="39" spans="1:12" ht="15.75" thickBot="1" x14ac:dyDescent="0.3">
      <c r="A39" s="30" t="s">
        <v>48</v>
      </c>
      <c r="B39" s="35">
        <v>43.686084999999999</v>
      </c>
      <c r="C39" s="35">
        <v>159.190933</v>
      </c>
      <c r="D39" s="37">
        <v>88.146811999999997</v>
      </c>
      <c r="E39" s="36">
        <f t="shared" si="8"/>
        <v>88.163766512248145</v>
      </c>
      <c r="F39" s="22">
        <f t="shared" si="1"/>
        <v>1.8045746451156144</v>
      </c>
      <c r="I39" s="81">
        <f t="shared" si="10"/>
        <v>43.718969534645467</v>
      </c>
      <c r="J39" s="82">
        <f t="shared" si="11"/>
        <v>0.89485904531815608</v>
      </c>
    </row>
    <row r="40" spans="1:12" ht="15.75" thickBot="1" x14ac:dyDescent="0.3">
      <c r="A40" s="30" t="s">
        <v>49</v>
      </c>
      <c r="B40" s="35">
        <v>43.791862000000002</v>
      </c>
      <c r="C40" s="35">
        <v>161.19297800000001</v>
      </c>
      <c r="D40" s="37">
        <v>88.602631000000002</v>
      </c>
      <c r="E40" s="36">
        <f t="shared" si="8"/>
        <v>88.614499158573707</v>
      </c>
      <c r="F40" s="22">
        <f t="shared" si="1"/>
        <v>1.8138004386299145</v>
      </c>
      <c r="I40" s="81">
        <f t="shared" si="10"/>
        <v>43.81488117425183</v>
      </c>
      <c r="J40" s="82">
        <f t="shared" si="11"/>
        <v>0.89682220682828817</v>
      </c>
    </row>
    <row r="41" spans="1:12" ht="15.75" thickBot="1" x14ac:dyDescent="0.3">
      <c r="A41" s="30" t="s">
        <v>50</v>
      </c>
      <c r="B41" s="35">
        <v>43.974884000000003</v>
      </c>
      <c r="C41" s="35">
        <v>163.33421300000001</v>
      </c>
      <c r="D41" s="37">
        <v>89.846306000000013</v>
      </c>
      <c r="E41" s="36">
        <f t="shared" si="8"/>
        <v>89.854613711001605</v>
      </c>
      <c r="F41" s="22">
        <f t="shared" si="1"/>
        <v>1.8391836472526926</v>
      </c>
      <c r="I41" s="81">
        <f t="shared" si="10"/>
        <v>43.990997421976282</v>
      </c>
      <c r="J41" s="82">
        <f t="shared" si="11"/>
        <v>0.90042703143831992</v>
      </c>
    </row>
    <row r="42" spans="1:12" ht="15.75" thickBot="1" x14ac:dyDescent="0.3">
      <c r="A42" s="30" t="s">
        <v>51</v>
      </c>
      <c r="B42" s="35">
        <v>43.951504</v>
      </c>
      <c r="C42" s="35">
        <v>165.65640300000001</v>
      </c>
      <c r="D42" s="37">
        <v>90.272804000000008</v>
      </c>
      <c r="E42" s="36">
        <f t="shared" si="8"/>
        <v>90.278619397701121</v>
      </c>
      <c r="F42" s="22">
        <f t="shared" si="1"/>
        <v>1.8478623816338566</v>
      </c>
      <c r="I42" s="81">
        <f t="shared" si="10"/>
        <v>43.962783395383397</v>
      </c>
      <c r="J42" s="82">
        <f t="shared" si="11"/>
        <v>0.89984953436621984</v>
      </c>
    </row>
    <row r="43" spans="1:12" ht="15.75" thickBot="1" x14ac:dyDescent="0.3">
      <c r="A43" s="30" t="s">
        <v>52</v>
      </c>
      <c r="B43" s="35">
        <v>44.124119</v>
      </c>
      <c r="C43" s="35">
        <v>167.519699</v>
      </c>
      <c r="D43" s="37">
        <v>90.10548399999999</v>
      </c>
      <c r="E43" s="36">
        <f t="shared" si="8"/>
        <v>90.109554778390773</v>
      </c>
      <c r="F43" s="22">
        <f t="shared" si="1"/>
        <v>1.8444018928473302</v>
      </c>
      <c r="I43" s="81">
        <f t="shared" si="10"/>
        <v>44.132014576768377</v>
      </c>
      <c r="J43" s="82">
        <f t="shared" si="11"/>
        <v>0.90331343241835071</v>
      </c>
    </row>
    <row r="44" spans="1:12" ht="15.75" thickBot="1" x14ac:dyDescent="0.3">
      <c r="A44" s="30" t="s">
        <v>53</v>
      </c>
      <c r="B44" s="35">
        <v>44.153922999999999</v>
      </c>
      <c r="C44" s="35">
        <v>169.08320599999999</v>
      </c>
      <c r="D44" s="37">
        <v>90.229286000000002</v>
      </c>
      <c r="E44" s="36">
        <f t="shared" si="8"/>
        <v>90.232135544873557</v>
      </c>
      <c r="F44" s="22">
        <f t="shared" si="1"/>
        <v>1.846910929744511</v>
      </c>
      <c r="I44" s="81">
        <f t="shared" si="10"/>
        <v>44.159449903737865</v>
      </c>
      <c r="J44" s="82">
        <f t="shared" si="11"/>
        <v>0.90387499072499033</v>
      </c>
    </row>
    <row r="45" spans="1:12" ht="15.75" thickBot="1" x14ac:dyDescent="0.3">
      <c r="A45" s="30" t="s">
        <v>54</v>
      </c>
      <c r="B45" s="35">
        <v>44.687533999999999</v>
      </c>
      <c r="C45" s="35">
        <v>170.38092</v>
      </c>
      <c r="D45" s="37">
        <v>89.908057999999997</v>
      </c>
      <c r="E45" s="36">
        <f t="shared" si="8"/>
        <v>89.910052681411486</v>
      </c>
      <c r="F45" s="22">
        <f t="shared" si="1"/>
        <v>1.8403183964167846</v>
      </c>
      <c r="I45" s="81">
        <f t="shared" si="10"/>
        <v>44.691402832616504</v>
      </c>
      <c r="J45" s="82">
        <f t="shared" si="11"/>
        <v>0.91476323660904091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Short_Energy_Prices_2024</vt:lpstr>
      <vt:lpstr>Table_12_2024</vt:lpstr>
      <vt:lpstr>Contents</vt:lpstr>
      <vt:lpstr>WTI</vt:lpstr>
      <vt:lpstr>GO</vt:lpstr>
      <vt:lpstr>EIA2024</vt:lpstr>
      <vt:lpstr>EIA2023</vt:lpstr>
      <vt:lpstr>Hoja1</vt:lpstr>
      <vt:lpstr>Table1_2023</vt:lpstr>
      <vt:lpstr>EIA2022</vt:lpstr>
      <vt:lpstr>graficaModelo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2024-07-11T22:13:16Z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reated By">
    <vt:lpwstr>SoftArtisans OfficeWriter for Excel 6.5.4.0430 (http://officewriter.softartisans.com)</vt:lpwstr>
  </property>
</Properties>
</file>