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bUPrm61u5pNfSkAGfeWEYqs1d0/lDOhJ4Q39PrwAlzA="/>
    </ext>
  </extLst>
</workbook>
</file>

<file path=xl/sharedStrings.xml><?xml version="1.0" encoding="utf-8"?>
<sst xmlns="http://schemas.openxmlformats.org/spreadsheetml/2006/main" count="73" uniqueCount="66">
  <si>
    <t>a)</t>
  </si>
  <si>
    <t>Q</t>
  </si>
  <si>
    <t>p</t>
  </si>
  <si>
    <t>V</t>
  </si>
  <si>
    <t>%V</t>
  </si>
  <si>
    <t xml:space="preserve">cv </t>
  </si>
  <si>
    <t>rc</t>
  </si>
  <si>
    <t>rcp</t>
  </si>
  <si>
    <t>CF</t>
  </si>
  <si>
    <t>Pe=Ve=</t>
  </si>
  <si>
    <t>b)</t>
  </si>
  <si>
    <t xml:space="preserve"> UT =</t>
  </si>
  <si>
    <t>(V-Ve)* rcp =</t>
  </si>
  <si>
    <t>MS1=</t>
  </si>
  <si>
    <t>(V-Ve)/ V =</t>
  </si>
  <si>
    <t>MS2=</t>
  </si>
  <si>
    <t>(V-Ve)/ Ve =</t>
  </si>
  <si>
    <t>c)</t>
  </si>
  <si>
    <t>PEF = Gastos Fijos Erogables / rcp</t>
  </si>
  <si>
    <t xml:space="preserve">PEF = </t>
  </si>
  <si>
    <t>d)</t>
  </si>
  <si>
    <t>V = (CF + UT) / rcp</t>
  </si>
  <si>
    <t xml:space="preserve">V = </t>
  </si>
  <si>
    <t>V = CF / (rcp - %UT)</t>
  </si>
  <si>
    <t>%UT = UT/V</t>
  </si>
  <si>
    <t>e)</t>
  </si>
  <si>
    <t>CF D</t>
  </si>
  <si>
    <t>Pei</t>
  </si>
  <si>
    <t>&lt; = &gt;</t>
  </si>
  <si>
    <t>Vi</t>
  </si>
  <si>
    <t>&lt;</t>
  </si>
  <si>
    <t>No conviene suprimir ningún servicio</t>
  </si>
  <si>
    <t>f)</t>
  </si>
  <si>
    <t>Utilidad 1401 originalmente =</t>
  </si>
  <si>
    <t>Utilidad 1401 nueva=</t>
  </si>
  <si>
    <t>Utilidad 1404=</t>
  </si>
  <si>
    <t>Utilidad 1401 nueva + utilidad 1404 =</t>
  </si>
  <si>
    <t>No vale la pena incluir el artículo 1404 porque la utilidad de la situación nueva es más baja</t>
  </si>
  <si>
    <t>g)</t>
  </si>
  <si>
    <t>Producto 1405</t>
  </si>
  <si>
    <t>Ventas</t>
  </si>
  <si>
    <t>CV</t>
  </si>
  <si>
    <t>Gastos fijos</t>
  </si>
  <si>
    <t>Utilidad</t>
  </si>
  <si>
    <t>Conviene incluir el producto 1405 porque utilidad positiva</t>
  </si>
  <si>
    <t>h)</t>
  </si>
  <si>
    <t>Producto</t>
  </si>
  <si>
    <t>Hs máq</t>
  </si>
  <si>
    <t>mc</t>
  </si>
  <si>
    <t>mc/ hs máq</t>
  </si>
  <si>
    <t>Ranking</t>
  </si>
  <si>
    <t>3ero</t>
  </si>
  <si>
    <t>4to</t>
  </si>
  <si>
    <t>2do</t>
  </si>
  <si>
    <t>1ero</t>
  </si>
  <si>
    <t>Plan de producción:</t>
  </si>
  <si>
    <t>500 uds</t>
  </si>
  <si>
    <t>4 hs maq</t>
  </si>
  <si>
    <t>hs maq</t>
  </si>
  <si>
    <t>1000 uds</t>
  </si>
  <si>
    <t>6 hs maq</t>
  </si>
  <si>
    <t>3500 uds</t>
  </si>
  <si>
    <t>2 hs maq</t>
  </si>
  <si>
    <t>2200 uds</t>
  </si>
  <si>
    <t>5 hs maq</t>
  </si>
  <si>
    <t>hs máq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</si>
</sst>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_-;\-* #,##0_-;_-* &quot;-&quot;??_-;_-@"/>
    <numFmt numFmtId="165" formatCode="_-* #,##0.00_-;\-* #,##0.00_-;_-* &quot;-&quot;??_-;_-@"/>
    <numFmt numFmtId="166" formatCode="_(* #,##0.00_);_(* \(#,##0.00\);_(* &quot;-&quot;??_);_(@_)"/>
    <numFmt numFmtId="167" formatCode="_-* #,##0_-;\-* #,##0_-;_-* &quot;-&quot;?_-;_-@"/>
    <numFmt numFmtId="168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1" fillId="0" fontId="2" numFmtId="164" xfId="0" applyBorder="1" applyFont="1" applyNumberFormat="1"/>
    <xf borderId="1" fillId="0" fontId="2" numFmtId="0" xfId="0" applyBorder="1" applyFont="1"/>
    <xf borderId="1" fillId="0" fontId="2" numFmtId="165" xfId="0" applyBorder="1" applyFont="1" applyNumberFormat="1"/>
    <xf borderId="0" fillId="0" fontId="2" numFmtId="166" xfId="0" applyFont="1" applyNumberFormat="1"/>
    <xf borderId="0" fillId="0" fontId="1" numFmtId="164" xfId="0" applyFont="1" applyNumberFormat="1"/>
    <xf borderId="1" fillId="0" fontId="1" numFmtId="165" xfId="0" applyBorder="1" applyFont="1" applyNumberFormat="1"/>
    <xf borderId="0" fillId="0" fontId="1" numFmtId="166" xfId="0" applyFont="1" applyNumberFormat="1"/>
    <xf borderId="0" fillId="0" fontId="3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2" numFmtId="9" xfId="0" applyFont="1" applyNumberFormat="1"/>
    <xf borderId="2" fillId="0" fontId="2" numFmtId="0" xfId="0" applyBorder="1" applyFont="1"/>
    <xf borderId="1" fillId="0" fontId="2" numFmtId="0" xfId="0" applyAlignment="1" applyBorder="1" applyFont="1">
      <alignment horizontal="center" vertical="center"/>
    </xf>
    <xf borderId="0" fillId="0" fontId="4" numFmtId="0" xfId="0" applyFont="1"/>
    <xf borderId="0" fillId="0" fontId="1" numFmtId="167" xfId="0" applyFont="1" applyNumberForma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400050</xdr:colOff>
      <xdr:row>10</xdr:row>
      <xdr:rowOff>133350</xdr:rowOff>
    </xdr:from>
    <xdr:ext cx="4400550" cy="2905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3.14"/>
    <col customWidth="1" min="3" max="3" width="10.71"/>
    <col customWidth="1" min="4" max="4" width="13.14"/>
    <col customWidth="1" min="5" max="26" width="10.71"/>
  </cols>
  <sheetData>
    <row r="1">
      <c r="A1" s="1" t="s">
        <v>0</v>
      </c>
    </row>
    <row r="3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>
      <c r="A4" s="2">
        <v>1401.0</v>
      </c>
      <c r="B4" s="3">
        <v>3500.0</v>
      </c>
      <c r="C4" s="4">
        <v>180.0</v>
      </c>
      <c r="D4" s="3">
        <f t="shared" ref="D4:D6" si="1">+C4*B4</f>
        <v>630000</v>
      </c>
      <c r="E4" s="5">
        <f t="shared" ref="E4:E6" si="2">+D4/$D$7</f>
        <v>0.35</v>
      </c>
      <c r="F4" s="4">
        <f>0.1*C4+115.2</f>
        <v>133.2</v>
      </c>
      <c r="G4" s="4">
        <f t="shared" ref="G4:G6" si="3">+(C4-F4)/C4</f>
        <v>0.26</v>
      </c>
      <c r="H4" s="5">
        <f t="shared" ref="H4:H6" si="4">+G4*E4</f>
        <v>0.091</v>
      </c>
    </row>
    <row r="5">
      <c r="A5" s="2">
        <v>1402.0</v>
      </c>
      <c r="B5" s="3">
        <v>2400.0</v>
      </c>
      <c r="C5" s="4">
        <v>300.0</v>
      </c>
      <c r="D5" s="3">
        <f t="shared" si="1"/>
        <v>720000</v>
      </c>
      <c r="E5" s="5">
        <f t="shared" si="2"/>
        <v>0.4</v>
      </c>
      <c r="F5" s="4">
        <f>0.1*C5+177</f>
        <v>207</v>
      </c>
      <c r="G5" s="4">
        <f t="shared" si="3"/>
        <v>0.31</v>
      </c>
      <c r="H5" s="5">
        <f t="shared" si="4"/>
        <v>0.124</v>
      </c>
      <c r="J5" s="6"/>
    </row>
    <row r="6">
      <c r="A6" s="2">
        <v>1403.0</v>
      </c>
      <c r="B6" s="3">
        <v>1000.0</v>
      </c>
      <c r="C6" s="4">
        <v>450.0</v>
      </c>
      <c r="D6" s="3">
        <f t="shared" si="1"/>
        <v>450000</v>
      </c>
      <c r="E6" s="5">
        <f t="shared" si="2"/>
        <v>0.25</v>
      </c>
      <c r="F6" s="4">
        <f>0.15*C6+193.5</f>
        <v>261</v>
      </c>
      <c r="G6" s="4">
        <f t="shared" si="3"/>
        <v>0.42</v>
      </c>
      <c r="H6" s="5">
        <f t="shared" si="4"/>
        <v>0.105</v>
      </c>
      <c r="J6" s="6"/>
    </row>
    <row r="7">
      <c r="D7" s="7">
        <f>+SUM(D4:D6)</f>
        <v>1800000</v>
      </c>
      <c r="H7" s="8">
        <f>+SUM(H4:H6)</f>
        <v>0.32</v>
      </c>
      <c r="J7" s="9"/>
    </row>
    <row r="9">
      <c r="A9" s="10" t="s">
        <v>8</v>
      </c>
      <c r="B9" s="11">
        <f>97500+111600+94500+32400</f>
        <v>336000</v>
      </c>
      <c r="F9" s="12"/>
    </row>
    <row r="10">
      <c r="F10" s="12"/>
    </row>
    <row r="11">
      <c r="A11" s="10" t="s">
        <v>9</v>
      </c>
      <c r="B11" s="7">
        <f>+B9/H7</f>
        <v>1050000</v>
      </c>
      <c r="D11" s="6"/>
      <c r="F11" s="12"/>
    </row>
    <row r="14">
      <c r="A14" s="1" t="s">
        <v>10</v>
      </c>
    </row>
    <row r="16">
      <c r="A16" s="10" t="s">
        <v>11</v>
      </c>
      <c r="B16" s="10" t="s">
        <v>12</v>
      </c>
      <c r="C16" s="11">
        <f>+(D7-B11)*H7</f>
        <v>240000</v>
      </c>
    </row>
    <row r="17">
      <c r="C17" s="11"/>
    </row>
    <row r="18">
      <c r="A18" s="10" t="s">
        <v>13</v>
      </c>
      <c r="B18" s="10" t="s">
        <v>14</v>
      </c>
      <c r="C18" s="13">
        <f>+(D7-B11)/D7</f>
        <v>0.4166666667</v>
      </c>
    </row>
    <row r="19">
      <c r="C19" s="11"/>
    </row>
    <row r="20">
      <c r="A20" s="10" t="s">
        <v>15</v>
      </c>
      <c r="B20" s="10" t="s">
        <v>16</v>
      </c>
      <c r="C20" s="13">
        <f>+(D7-B11)/B11</f>
        <v>0.7142857143</v>
      </c>
    </row>
    <row r="21" ht="15.75" customHeight="1"/>
    <row r="22" ht="15.75" customHeight="1"/>
    <row r="23" ht="15.75" customHeight="1">
      <c r="A23" s="1" t="s">
        <v>17</v>
      </c>
    </row>
    <row r="24" ht="15.75" customHeight="1"/>
    <row r="25" ht="15.75" customHeight="1">
      <c r="A25" s="10" t="s">
        <v>18</v>
      </c>
    </row>
    <row r="26" ht="15.75" customHeight="1"/>
    <row r="27" ht="15.75" customHeight="1">
      <c r="A27" s="10" t="s">
        <v>19</v>
      </c>
      <c r="B27" s="11">
        <f>+(B9-48000)/H7</f>
        <v>900000</v>
      </c>
    </row>
    <row r="28" ht="15.75" customHeight="1"/>
    <row r="29" ht="15.75" customHeight="1">
      <c r="A29" s="1" t="s">
        <v>20</v>
      </c>
    </row>
    <row r="30" ht="15.75" customHeight="1"/>
    <row r="31" ht="15.75" customHeight="1">
      <c r="A31" s="14" t="s">
        <v>21</v>
      </c>
    </row>
    <row r="32" ht="15.75" customHeight="1"/>
    <row r="33" ht="15.75" customHeight="1">
      <c r="A33" s="10" t="s">
        <v>22</v>
      </c>
      <c r="B33" s="11">
        <f>+(B9+384000)/H7</f>
        <v>2250000</v>
      </c>
    </row>
    <row r="34" ht="15.75" customHeight="1"/>
    <row r="35" ht="15.75" customHeight="1"/>
    <row r="36" ht="15.75" customHeight="1">
      <c r="A36" s="14" t="s">
        <v>23</v>
      </c>
      <c r="D36" s="10" t="s">
        <v>24</v>
      </c>
    </row>
    <row r="37" ht="15.75" customHeight="1"/>
    <row r="38" ht="15.75" customHeight="1">
      <c r="A38" s="10" t="s">
        <v>22</v>
      </c>
      <c r="B38" s="11">
        <f>+B9/(H7-0.18)</f>
        <v>2400000</v>
      </c>
    </row>
    <row r="39" ht="15.75" customHeight="1"/>
    <row r="40" ht="15.75" customHeight="1">
      <c r="A40" s="1" t="s">
        <v>25</v>
      </c>
    </row>
    <row r="41" ht="15.75" customHeight="1">
      <c r="A41" s="4"/>
      <c r="B41" s="2" t="s">
        <v>26</v>
      </c>
      <c r="C41" s="2" t="s">
        <v>6</v>
      </c>
      <c r="D41" s="2" t="s">
        <v>27</v>
      </c>
      <c r="E41" s="2" t="s">
        <v>28</v>
      </c>
      <c r="F41" s="2" t="s">
        <v>29</v>
      </c>
    </row>
    <row r="42" ht="15.75" customHeight="1">
      <c r="A42" s="2">
        <v>1401.0</v>
      </c>
      <c r="B42" s="3">
        <v>97500.0</v>
      </c>
      <c r="C42" s="4">
        <f t="shared" ref="C42:C44" si="5">+G4</f>
        <v>0.26</v>
      </c>
      <c r="D42" s="3">
        <f t="shared" ref="D42:D44" si="6">+B42/C42</f>
        <v>375000</v>
      </c>
      <c r="E42" s="15" t="s">
        <v>30</v>
      </c>
      <c r="F42" s="3">
        <f t="shared" ref="F42:F44" si="7">+D4</f>
        <v>630000</v>
      </c>
    </row>
    <row r="43" ht="15.75" customHeight="1">
      <c r="A43" s="2">
        <v>1402.0</v>
      </c>
      <c r="B43" s="3">
        <v>111600.0</v>
      </c>
      <c r="C43" s="4">
        <f t="shared" si="5"/>
        <v>0.31</v>
      </c>
      <c r="D43" s="3">
        <f t="shared" si="6"/>
        <v>360000</v>
      </c>
      <c r="E43" s="15" t="s">
        <v>30</v>
      </c>
      <c r="F43" s="3">
        <f t="shared" si="7"/>
        <v>720000</v>
      </c>
    </row>
    <row r="44" ht="15.75" customHeight="1">
      <c r="A44" s="2">
        <v>1403.0</v>
      </c>
      <c r="B44" s="3">
        <v>94500.0</v>
      </c>
      <c r="C44" s="4">
        <f t="shared" si="5"/>
        <v>0.42</v>
      </c>
      <c r="D44" s="3">
        <f t="shared" si="6"/>
        <v>225000</v>
      </c>
      <c r="E44" s="15" t="s">
        <v>30</v>
      </c>
      <c r="F44" s="3">
        <f t="shared" si="7"/>
        <v>450000</v>
      </c>
    </row>
    <row r="45" ht="15.75" customHeight="1">
      <c r="B45" s="16"/>
      <c r="C45" s="11"/>
    </row>
    <row r="46" ht="15.75" customHeight="1">
      <c r="A46" s="10" t="s">
        <v>31</v>
      </c>
      <c r="B46" s="16"/>
      <c r="C46" s="11"/>
    </row>
    <row r="47" ht="15.75" customHeight="1"/>
    <row r="48" ht="15.75" customHeight="1">
      <c r="A48" s="1" t="s">
        <v>32</v>
      </c>
    </row>
    <row r="49" ht="15.75" customHeight="1"/>
    <row r="50" ht="15.75" customHeight="1">
      <c r="A50" s="10" t="s">
        <v>33</v>
      </c>
      <c r="D50" s="17">
        <f>+B4*C4-(0.1*B4*C4+115.2*B4+97500)</f>
        <v>66300</v>
      </c>
      <c r="H50" s="11"/>
    </row>
    <row r="51" ht="15.75" customHeight="1"/>
    <row r="52" ht="15.75" customHeight="1"/>
    <row r="53" ht="15.75" customHeight="1">
      <c r="A53" s="10" t="s">
        <v>34</v>
      </c>
      <c r="D53" s="10">
        <f>+C4*2875-(0.1*C4*2875+97500+115.2*2875)</f>
        <v>37050</v>
      </c>
    </row>
    <row r="54" ht="15.75" customHeight="1"/>
    <row r="55" ht="15.75" customHeight="1">
      <c r="A55" s="10" t="s">
        <v>35</v>
      </c>
      <c r="D55" s="10">
        <f>2500*225-(124.2*2500+0.1*2500*225+175000)</f>
        <v>20750</v>
      </c>
    </row>
    <row r="56" ht="15.75" customHeight="1"/>
    <row r="57" ht="15.75" customHeight="1">
      <c r="A57" s="10" t="s">
        <v>36</v>
      </c>
      <c r="D57" s="17">
        <f>+D55+D53</f>
        <v>57800</v>
      </c>
    </row>
    <row r="58" ht="15.75" customHeight="1"/>
    <row r="59" ht="15.75" customHeight="1"/>
    <row r="60" ht="15.75" customHeight="1">
      <c r="A60" s="10" t="s">
        <v>37</v>
      </c>
    </row>
    <row r="61" ht="15.75" customHeight="1"/>
    <row r="62" ht="15.75" customHeight="1">
      <c r="A62" s="1" t="s">
        <v>38</v>
      </c>
    </row>
    <row r="63" ht="15.75" customHeight="1"/>
    <row r="64" ht="15.75" customHeight="1">
      <c r="A64" s="10" t="s">
        <v>39</v>
      </c>
      <c r="C64" s="10" t="s">
        <v>40</v>
      </c>
      <c r="D64" s="10">
        <f>360*500</f>
        <v>180000</v>
      </c>
    </row>
    <row r="65" ht="15.75" customHeight="1">
      <c r="C65" s="10" t="s">
        <v>41</v>
      </c>
      <c r="D65" s="10">
        <f>+(180+0.1*360)*500</f>
        <v>108000</v>
      </c>
    </row>
    <row r="66" ht="15.75" customHeight="1">
      <c r="C66" s="10" t="s">
        <v>42</v>
      </c>
      <c r="D66" s="10">
        <v>34500.0</v>
      </c>
    </row>
    <row r="67" ht="15.75" customHeight="1"/>
    <row r="68" ht="15.75" customHeight="1">
      <c r="C68" s="10" t="s">
        <v>43</v>
      </c>
      <c r="D68" s="10">
        <f>+D64-D65-D66</f>
        <v>37500</v>
      </c>
    </row>
    <row r="69" ht="15.75" customHeight="1"/>
    <row r="70" ht="15.75" customHeight="1"/>
    <row r="71" ht="15.75" customHeight="1">
      <c r="A71" s="10" t="s">
        <v>44</v>
      </c>
    </row>
    <row r="72" ht="15.75" customHeight="1"/>
    <row r="73" ht="15.75" customHeight="1">
      <c r="A73" s="1" t="s">
        <v>45</v>
      </c>
    </row>
    <row r="74" ht="15.75" customHeight="1"/>
    <row r="75" ht="15.75" customHeight="1">
      <c r="A75" s="18" t="s">
        <v>46</v>
      </c>
      <c r="B75" s="18" t="s">
        <v>47</v>
      </c>
      <c r="C75" s="18" t="s">
        <v>48</v>
      </c>
      <c r="D75" s="18" t="s">
        <v>49</v>
      </c>
      <c r="E75" s="18" t="s">
        <v>50</v>
      </c>
    </row>
    <row r="76" ht="15.75" customHeight="1">
      <c r="A76" s="18">
        <v>1401.0</v>
      </c>
      <c r="B76" s="10">
        <v>2.0</v>
      </c>
      <c r="C76" s="10">
        <f t="shared" ref="C76:C78" si="8">+C4-F4</f>
        <v>46.8</v>
      </c>
      <c r="D76" s="10">
        <f t="shared" ref="D76:D79" si="9">+C76/B76</f>
        <v>23.4</v>
      </c>
      <c r="E76" s="19" t="s">
        <v>51</v>
      </c>
    </row>
    <row r="77" ht="15.75" customHeight="1">
      <c r="A77" s="18">
        <v>1402.0</v>
      </c>
      <c r="B77" s="10">
        <v>5.0</v>
      </c>
      <c r="C77" s="10">
        <f t="shared" si="8"/>
        <v>93</v>
      </c>
      <c r="D77" s="10">
        <f t="shared" si="9"/>
        <v>18.6</v>
      </c>
      <c r="E77" s="19" t="s">
        <v>52</v>
      </c>
    </row>
    <row r="78" ht="15.75" customHeight="1">
      <c r="A78" s="18">
        <v>1403.0</v>
      </c>
      <c r="B78" s="10">
        <v>6.0</v>
      </c>
      <c r="C78" s="10">
        <f t="shared" si="8"/>
        <v>189</v>
      </c>
      <c r="D78" s="10">
        <f t="shared" si="9"/>
        <v>31.5</v>
      </c>
      <c r="E78" s="19" t="s">
        <v>53</v>
      </c>
    </row>
    <row r="79" ht="15.75" customHeight="1">
      <c r="A79" s="18">
        <v>1405.0</v>
      </c>
      <c r="B79" s="10">
        <v>4.0</v>
      </c>
      <c r="C79" s="10">
        <f>360-180-0.1*360</f>
        <v>144</v>
      </c>
      <c r="D79" s="20">
        <f t="shared" si="9"/>
        <v>36</v>
      </c>
      <c r="E79" s="19" t="s">
        <v>54</v>
      </c>
    </row>
    <row r="80" ht="15.75" customHeight="1"/>
    <row r="81" ht="15.75" customHeight="1">
      <c r="A81" s="10" t="s">
        <v>55</v>
      </c>
    </row>
    <row r="82" ht="15.75" customHeight="1"/>
    <row r="83" ht="15.75" customHeight="1">
      <c r="A83" s="18">
        <v>1405.0</v>
      </c>
      <c r="B83" s="19" t="s">
        <v>56</v>
      </c>
      <c r="C83" s="10" t="s">
        <v>57</v>
      </c>
      <c r="D83" s="10">
        <f>500*4</f>
        <v>2000</v>
      </c>
      <c r="E83" s="10" t="s">
        <v>58</v>
      </c>
    </row>
    <row r="84" ht="15.75" customHeight="1">
      <c r="A84" s="18">
        <v>1403.0</v>
      </c>
      <c r="B84" s="19" t="s">
        <v>59</v>
      </c>
      <c r="C84" s="10" t="s">
        <v>60</v>
      </c>
      <c r="D84" s="10">
        <f>6*1000</f>
        <v>6000</v>
      </c>
      <c r="E84" s="10" t="s">
        <v>58</v>
      </c>
    </row>
    <row r="85" ht="15.75" customHeight="1">
      <c r="A85" s="18">
        <v>1401.0</v>
      </c>
      <c r="B85" s="19" t="s">
        <v>61</v>
      </c>
      <c r="C85" s="10" t="s">
        <v>62</v>
      </c>
      <c r="D85" s="10">
        <f>3500*2</f>
        <v>7000</v>
      </c>
      <c r="E85" s="10" t="s">
        <v>58</v>
      </c>
    </row>
    <row r="86" ht="15.75" customHeight="1">
      <c r="A86" s="18">
        <v>1402.0</v>
      </c>
      <c r="B86" s="19" t="s">
        <v>63</v>
      </c>
      <c r="C86" s="10" t="s">
        <v>64</v>
      </c>
      <c r="D86" s="10">
        <f>2200*5</f>
        <v>11000</v>
      </c>
      <c r="E86" s="10" t="s">
        <v>58</v>
      </c>
      <c r="F86" s="10">
        <f>2400*5</f>
        <v>12000</v>
      </c>
    </row>
    <row r="87" ht="15.75" customHeight="1">
      <c r="D87" s="1">
        <f>+SUM(D83:D86)</f>
        <v>26000</v>
      </c>
      <c r="E87" s="1" t="s">
        <v>65</v>
      </c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2021-10-27T23:03:58Z</dcterms:created>
  <dc:creator>Karina</dc:creator>
</cp:coreProperties>
</file>