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E:\ownCloud\CursoPEGSE_ownCloud\"/>
    </mc:Choice>
  </mc:AlternateContent>
  <bookViews>
    <workbookView xWindow="2352" yWindow="0" windowWidth="21864" windowHeight="9780"/>
  </bookViews>
  <sheets>
    <sheet name="Palmar" sheetId="1" r:id="rId1"/>
  </sheets>
  <calcPr calcId="162913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purl.oclc.org/ooxml/spreadsheetml/main">
  <c r="B25" i="1" l="1"/>
  <c r="B14" i="1" l="1"/>
  <c r="B12" i="1"/>
  <c r="AH9" i="1"/>
  <c r="AH21" i="1" s="1"/>
  <c r="AG9" i="1"/>
  <c r="AG21" i="1" s="1"/>
  <c r="AF9" i="1"/>
  <c r="AF21" i="1" s="1"/>
  <c r="AE9" i="1"/>
  <c r="AE21" i="1" s="1"/>
  <c r="AD9" i="1"/>
  <c r="AD21" i="1" s="1"/>
  <c r="AC9" i="1"/>
  <c r="AC21" i="1" s="1"/>
  <c r="AB9" i="1"/>
  <c r="AB21" i="1" s="1"/>
  <c r="AA9" i="1"/>
  <c r="AA21" i="1" s="1"/>
  <c r="Z9" i="1"/>
  <c r="Z21" i="1" s="1"/>
  <c r="Y9" i="1"/>
  <c r="Y21" i="1" s="1"/>
  <c r="X9" i="1"/>
  <c r="X21" i="1" s="1"/>
  <c r="W9" i="1"/>
  <c r="W21" i="1" s="1"/>
  <c r="V9" i="1"/>
  <c r="V21" i="1" s="1"/>
  <c r="U9" i="1"/>
  <c r="U21" i="1" s="1"/>
  <c r="T9" i="1"/>
  <c r="T21" i="1" s="1"/>
  <c r="S9" i="1"/>
  <c r="S21" i="1" s="1"/>
  <c r="R9" i="1"/>
  <c r="R21" i="1" s="1"/>
  <c r="Q9" i="1"/>
  <c r="Q21" i="1" s="1"/>
  <c r="P9" i="1"/>
  <c r="P21" i="1" s="1"/>
  <c r="O9" i="1"/>
  <c r="O21" i="1" s="1"/>
  <c r="N9" i="1"/>
  <c r="N21" i="1" s="1"/>
  <c r="M9" i="1"/>
  <c r="M21" i="1" s="1"/>
  <c r="L9" i="1"/>
  <c r="L21" i="1" s="1"/>
  <c r="K9" i="1"/>
  <c r="K21" i="1" s="1"/>
  <c r="J9" i="1"/>
  <c r="J21" i="1" s="1"/>
  <c r="I9" i="1"/>
  <c r="I21" i="1" s="1"/>
  <c r="H9" i="1"/>
  <c r="H21" i="1" s="1"/>
  <c r="G9" i="1"/>
  <c r="G21" i="1" s="1"/>
  <c r="F9" i="1"/>
  <c r="F21" i="1" s="1"/>
  <c r="E9" i="1"/>
  <c r="E21" i="1" s="1"/>
  <c r="D9" i="1"/>
  <c r="C9" i="1"/>
  <c r="B22" i="1" l="1"/>
  <c r="AF15" i="1"/>
  <c r="T15" i="1"/>
  <c r="AB15" i="1"/>
  <c r="E15" i="1"/>
  <c r="AC15" i="1"/>
  <c r="F15" i="1"/>
  <c r="AD15" i="1"/>
  <c r="I15" i="1"/>
  <c r="Q15" i="1"/>
  <c r="Y15" i="1"/>
  <c r="AG15" i="1"/>
  <c r="J15" i="1"/>
  <c r="R15" i="1"/>
  <c r="Z15" i="1"/>
  <c r="AH15" i="1"/>
  <c r="K15" i="1"/>
  <c r="S15" i="1"/>
  <c r="AA15" i="1"/>
  <c r="M15" i="1"/>
  <c r="AE15" i="1"/>
  <c r="L15" i="1"/>
  <c r="U15" i="1"/>
  <c r="N15" i="1"/>
  <c r="V15" i="1"/>
  <c r="G15" i="1"/>
  <c r="B16" i="1" s="1"/>
  <c r="B18" i="1" s="1"/>
  <c r="B23" i="1" s="1"/>
  <c r="B26" i="1" s="1"/>
  <c r="O15" i="1"/>
  <c r="W15" i="1"/>
  <c r="H15" i="1"/>
  <c r="P15" i="1"/>
  <c r="X15" i="1"/>
</calcChain>
</file>

<file path=xl/sharedStrings.xml><?xml version="1.0" encoding="utf-8"?>
<sst xmlns="http://purl.oclc.org/ooxml/spreadsheetml/main" count="25" uniqueCount="25">
  <si>
    <t>Tasa anual (a)</t>
  </si>
  <si>
    <t>Período (n)</t>
  </si>
  <si>
    <t>Actualizador  1/(1+a)^n</t>
  </si>
  <si>
    <t>Palmar</t>
  </si>
  <si>
    <t>P</t>
  </si>
  <si>
    <t>MW</t>
  </si>
  <si>
    <t>Co</t>
  </si>
  <si>
    <t>Capex</t>
  </si>
  <si>
    <t>USD/kW</t>
  </si>
  <si>
    <t>Opex</t>
  </si>
  <si>
    <t>USD/kW/a</t>
  </si>
  <si>
    <t>MUSD</t>
  </si>
  <si>
    <t>COM</t>
  </si>
  <si>
    <t>COM(0)</t>
  </si>
  <si>
    <t>MUSD/a</t>
  </si>
  <si>
    <t>Co+COM</t>
  </si>
  <si>
    <t>COM(n) actualizado</t>
  </si>
  <si>
    <t>Anualidad que equipara la Inversión</t>
  </si>
  <si>
    <t>Suma de factores</t>
  </si>
  <si>
    <t>Factores de actualización considerados</t>
  </si>
  <si>
    <t>Anualidad a partir del año 3</t>
  </si>
  <si>
    <t>MWh-d (PN*365*24*fd)</t>
  </si>
  <si>
    <t>Factor de disponibilidad</t>
  </si>
  <si>
    <t>PP USD/MWh-d</t>
  </si>
  <si>
    <t>Se consideran 3 de Construcción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</si>
</sst>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0"/>
    <numFmt numFmtId="165" formatCode="0.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">
    <border>
      <start/>
      <end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165" fontId="2" fillId="0" borderId="0" xfId="0" applyNumberFormat="1" applyFont="1"/>
    <xf numFmtId="1" fontId="0" fillId="0" borderId="0" xfId="0" applyNumberFormat="1"/>
    <xf numFmtId="1" fontId="1" fillId="0" borderId="0" xfId="0" applyNumberFormat="1" applyFont="1"/>
    <xf numFmtId="1" fontId="1" fillId="2" borderId="0" xfId="0" applyNumberFormat="1" applyFont="1" applyFill="1"/>
    <xf numFmtId="0" fontId="0" fillId="3" borderId="0" xfId="0" applyFill="1"/>
    <xf numFmtId="0" fontId="0" fillId="0" borderId="0" xfId="0" applyFill="1"/>
    <xf numFmtId="0" fontId="1" fillId="0" borderId="0" xfId="0" applyFont="1"/>
    <xf numFmtId="9" fontId="0" fillId="0" borderId="0" xfId="0" applyNumberFormat="1" applyFill="1"/>
    <xf numFmtId="0" fontId="0" fillId="4" borderId="0" xfId="0" applyFill="1"/>
    <xf numFmtId="1" fontId="0" fillId="0" borderId="0" xfId="0" applyNumberFormat="1" applyFont="1"/>
    <xf numFmtId="0" fontId="0" fillId="5" borderId="0" xfId="0" applyFill="1"/>
    <xf numFmtId="1" fontId="1" fillId="5" borderId="0" xfId="0" applyNumberFormat="1" applyFont="1" applyFill="1"/>
    <xf numFmtId="0" fontId="0" fillId="0" borderId="0" xfId="0" applyFont="1"/>
    <xf numFmtId="165" fontId="2" fillId="6" borderId="0" xfId="0" applyNumberFormat="1" applyFont="1" applyFill="1"/>
    <xf numFmtId="165" fontId="0" fillId="6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H26"/>
  <sheetViews>
    <sheetView tabSelected="1" workbookViewId="0"/>
  </sheetViews>
  <sheetFormatPr baseColWidth="10" defaultRowHeight="14.4" x14ac:dyDescent="0.3"/>
  <cols>
    <col min="1" max="1" width="22.88671875" customWidth="1"/>
    <col min="2" max="2" width="7.21875" customWidth="1"/>
    <col min="3" max="7" width="5.44140625" customWidth="1"/>
    <col min="8" max="31" width="0.77734375" customWidth="1"/>
    <col min="32" max="34" width="5.44140625" customWidth="1"/>
  </cols>
  <sheetData>
    <row r="1" spans="1:34" x14ac:dyDescent="0.3">
      <c r="A1" s="8" t="s">
        <v>3</v>
      </c>
    </row>
    <row r="3" spans="1:34" x14ac:dyDescent="0.3">
      <c r="A3" t="s">
        <v>7</v>
      </c>
      <c r="B3">
        <v>2250</v>
      </c>
      <c r="C3" t="s">
        <v>8</v>
      </c>
    </row>
    <row r="4" spans="1:34" x14ac:dyDescent="0.3">
      <c r="A4" t="s">
        <v>9</v>
      </c>
      <c r="B4">
        <v>45</v>
      </c>
      <c r="C4" t="s">
        <v>10</v>
      </c>
    </row>
    <row r="5" spans="1:34" x14ac:dyDescent="0.3">
      <c r="A5" t="s">
        <v>0</v>
      </c>
      <c r="B5" s="9">
        <v>0.1</v>
      </c>
    </row>
    <row r="6" spans="1:34" x14ac:dyDescent="0.3">
      <c r="B6" s="7"/>
    </row>
    <row r="7" spans="1:34" x14ac:dyDescent="0.3">
      <c r="A7" s="6" t="s">
        <v>24</v>
      </c>
      <c r="B7" s="6"/>
      <c r="C7" s="6"/>
      <c r="D7" s="6"/>
      <c r="E7" s="10">
        <v>1</v>
      </c>
      <c r="F7" s="10">
        <v>2</v>
      </c>
      <c r="G7" s="10">
        <v>3</v>
      </c>
      <c r="H7" s="10">
        <v>4</v>
      </c>
      <c r="I7" s="10">
        <v>5</v>
      </c>
      <c r="J7" s="10">
        <v>6</v>
      </c>
      <c r="K7" s="10">
        <v>7</v>
      </c>
      <c r="L7" s="10">
        <v>8</v>
      </c>
      <c r="M7" s="10">
        <v>9</v>
      </c>
      <c r="N7" s="10">
        <v>10</v>
      </c>
      <c r="O7" s="10">
        <v>11</v>
      </c>
      <c r="P7" s="10">
        <v>12</v>
      </c>
      <c r="Q7" s="10">
        <v>13</v>
      </c>
      <c r="R7" s="10">
        <v>14</v>
      </c>
      <c r="S7" s="10">
        <v>15</v>
      </c>
      <c r="T7" s="10">
        <v>16</v>
      </c>
      <c r="U7" s="10">
        <v>17</v>
      </c>
      <c r="V7" s="10">
        <v>18</v>
      </c>
      <c r="W7" s="10">
        <v>19</v>
      </c>
      <c r="X7" s="10">
        <v>20</v>
      </c>
      <c r="Y7" s="10">
        <v>21</v>
      </c>
      <c r="Z7" s="10">
        <v>22</v>
      </c>
      <c r="AA7" s="10">
        <v>23</v>
      </c>
      <c r="AB7" s="10">
        <v>24</v>
      </c>
      <c r="AC7" s="10">
        <v>25</v>
      </c>
      <c r="AD7" s="10">
        <v>26</v>
      </c>
      <c r="AE7" s="10">
        <v>27</v>
      </c>
      <c r="AF7" s="10">
        <v>28</v>
      </c>
      <c r="AG7" s="10">
        <v>29</v>
      </c>
      <c r="AH7" s="10">
        <v>30</v>
      </c>
    </row>
    <row r="8" spans="1:34" x14ac:dyDescent="0.3">
      <c r="A8" t="s">
        <v>1</v>
      </c>
      <c r="B8" s="6">
        <v>0</v>
      </c>
      <c r="C8" s="6">
        <v>1</v>
      </c>
      <c r="D8" s="6">
        <v>2</v>
      </c>
      <c r="E8">
        <v>3</v>
      </c>
      <c r="F8">
        <v>4</v>
      </c>
      <c r="G8">
        <v>5</v>
      </c>
      <c r="H8">
        <v>6</v>
      </c>
      <c r="I8">
        <v>7</v>
      </c>
      <c r="J8">
        <v>8</v>
      </c>
      <c r="K8">
        <v>9</v>
      </c>
      <c r="L8">
        <v>10</v>
      </c>
      <c r="M8">
        <v>11</v>
      </c>
      <c r="N8">
        <v>12</v>
      </c>
      <c r="O8">
        <v>13</v>
      </c>
      <c r="P8">
        <v>14</v>
      </c>
      <c r="Q8">
        <v>15</v>
      </c>
      <c r="R8">
        <v>16</v>
      </c>
      <c r="S8">
        <v>17</v>
      </c>
      <c r="T8">
        <v>18</v>
      </c>
      <c r="U8">
        <v>19</v>
      </c>
      <c r="V8">
        <v>20</v>
      </c>
      <c r="W8">
        <v>21</v>
      </c>
      <c r="X8">
        <v>22</v>
      </c>
      <c r="Y8">
        <v>23</v>
      </c>
      <c r="Z8">
        <v>24</v>
      </c>
      <c r="AA8">
        <v>25</v>
      </c>
      <c r="AB8">
        <v>26</v>
      </c>
      <c r="AC8">
        <v>27</v>
      </c>
      <c r="AD8">
        <v>28</v>
      </c>
      <c r="AE8">
        <v>29</v>
      </c>
      <c r="AF8">
        <v>30</v>
      </c>
      <c r="AG8">
        <v>31</v>
      </c>
      <c r="AH8">
        <v>32</v>
      </c>
    </row>
    <row r="9" spans="1:34" x14ac:dyDescent="0.3">
      <c r="A9" s="1" t="s">
        <v>2</v>
      </c>
      <c r="B9">
        <v>1</v>
      </c>
      <c r="C9" s="2">
        <f t="shared" ref="C9:AH9" si="0">1/(1+$B$5)^C8</f>
        <v>0.90909090909090906</v>
      </c>
      <c r="D9" s="2">
        <f t="shared" si="0"/>
        <v>0.82644628099173545</v>
      </c>
      <c r="E9" s="15">
        <f t="shared" si="0"/>
        <v>0.75131480090157754</v>
      </c>
      <c r="F9" s="15">
        <f t="shared" si="0"/>
        <v>0.68301345536507052</v>
      </c>
      <c r="G9" s="15">
        <f t="shared" si="0"/>
        <v>0.62092132305915493</v>
      </c>
      <c r="H9" s="15">
        <f t="shared" si="0"/>
        <v>0.56447393005377722</v>
      </c>
      <c r="I9" s="15">
        <f t="shared" si="0"/>
        <v>0.51315811823070645</v>
      </c>
      <c r="J9" s="15">
        <f t="shared" si="0"/>
        <v>0.46650738020973315</v>
      </c>
      <c r="K9" s="15">
        <f t="shared" si="0"/>
        <v>0.42409761837248466</v>
      </c>
      <c r="L9" s="15">
        <f t="shared" si="0"/>
        <v>0.38554328942953148</v>
      </c>
      <c r="M9" s="15">
        <f t="shared" si="0"/>
        <v>0.3504938994813922</v>
      </c>
      <c r="N9" s="15">
        <f t="shared" si="0"/>
        <v>0.31863081771035656</v>
      </c>
      <c r="O9" s="15">
        <f t="shared" si="0"/>
        <v>0.28966437973668779</v>
      </c>
      <c r="P9" s="15">
        <f t="shared" si="0"/>
        <v>0.26333125430607973</v>
      </c>
      <c r="Q9" s="15">
        <f t="shared" si="0"/>
        <v>0.23939204936916339</v>
      </c>
      <c r="R9" s="15">
        <f t="shared" si="0"/>
        <v>0.21762913579014853</v>
      </c>
      <c r="S9" s="15">
        <f t="shared" si="0"/>
        <v>0.19784466890013502</v>
      </c>
      <c r="T9" s="15">
        <f t="shared" si="0"/>
        <v>0.17985878990921364</v>
      </c>
      <c r="U9" s="15">
        <f t="shared" si="0"/>
        <v>0.16350799082655781</v>
      </c>
      <c r="V9" s="15">
        <f t="shared" si="0"/>
        <v>0.14864362802414349</v>
      </c>
      <c r="W9" s="15">
        <f t="shared" si="0"/>
        <v>0.13513057093103953</v>
      </c>
      <c r="X9" s="15">
        <f t="shared" si="0"/>
        <v>0.12284597357367227</v>
      </c>
      <c r="Y9" s="15">
        <f t="shared" si="0"/>
        <v>0.11167815779424752</v>
      </c>
      <c r="Z9" s="15">
        <f t="shared" si="0"/>
        <v>0.10152559799477048</v>
      </c>
      <c r="AA9" s="15">
        <f t="shared" si="0"/>
        <v>9.2295998177064048E-2</v>
      </c>
      <c r="AB9" s="15">
        <f t="shared" si="0"/>
        <v>8.3905452888240042E-2</v>
      </c>
      <c r="AC9" s="15">
        <f t="shared" si="0"/>
        <v>7.6277684443854576E-2</v>
      </c>
      <c r="AD9" s="15">
        <f t="shared" si="0"/>
        <v>6.9343349494413245E-2</v>
      </c>
      <c r="AE9" s="15">
        <f t="shared" si="0"/>
        <v>6.3039408631284766E-2</v>
      </c>
      <c r="AF9" s="15">
        <f t="shared" si="0"/>
        <v>5.7308553301167964E-2</v>
      </c>
      <c r="AG9" s="15">
        <f t="shared" si="0"/>
        <v>5.2098684819243603E-2</v>
      </c>
      <c r="AH9" s="15">
        <f t="shared" si="0"/>
        <v>4.7362440744766907E-2</v>
      </c>
    </row>
    <row r="10" spans="1:34" x14ac:dyDescent="0.3">
      <c r="B10" s="7"/>
      <c r="C10" s="7"/>
      <c r="D10" s="7"/>
    </row>
    <row r="11" spans="1:34" x14ac:dyDescent="0.3">
      <c r="A11" t="s">
        <v>4</v>
      </c>
      <c r="B11" s="11">
        <v>333</v>
      </c>
      <c r="C11" t="s">
        <v>5</v>
      </c>
    </row>
    <row r="12" spans="1:34" x14ac:dyDescent="0.3">
      <c r="A12" s="8" t="s">
        <v>6</v>
      </c>
      <c r="B12" s="4">
        <f>+B11*B3*1000/1000000</f>
        <v>749.25</v>
      </c>
      <c r="C12" t="s">
        <v>11</v>
      </c>
    </row>
    <row r="13" spans="1:34" x14ac:dyDescent="0.3">
      <c r="B13" s="3"/>
    </row>
    <row r="14" spans="1:34" x14ac:dyDescent="0.3">
      <c r="A14" t="s">
        <v>13</v>
      </c>
      <c r="B14" s="3">
        <f>+B11*B4*1000/1000000</f>
        <v>14.984999999999999</v>
      </c>
      <c r="C14" t="s">
        <v>14</v>
      </c>
    </row>
    <row r="15" spans="1:34" x14ac:dyDescent="0.3">
      <c r="A15" t="s">
        <v>16</v>
      </c>
      <c r="E15" s="12">
        <f t="shared" ref="E15:AH15" si="1">+$B$14*E9</f>
        <v>11.258452291510139</v>
      </c>
      <c r="F15" s="12">
        <f t="shared" si="1"/>
        <v>10.234956628645582</v>
      </c>
      <c r="G15" s="12">
        <f t="shared" si="1"/>
        <v>9.3045060260414356</v>
      </c>
      <c r="H15" s="12">
        <f t="shared" si="1"/>
        <v>8.4586418418558509</v>
      </c>
      <c r="I15" s="12">
        <f t="shared" si="1"/>
        <v>7.6896744016871361</v>
      </c>
      <c r="J15" s="12">
        <f t="shared" si="1"/>
        <v>6.9906130924428513</v>
      </c>
      <c r="K15" s="12">
        <f t="shared" si="1"/>
        <v>6.3551028113116823</v>
      </c>
      <c r="L15" s="12">
        <f t="shared" si="1"/>
        <v>5.7773661921015291</v>
      </c>
      <c r="M15" s="12">
        <f t="shared" si="1"/>
        <v>5.2521510837286618</v>
      </c>
      <c r="N15" s="12">
        <f t="shared" si="1"/>
        <v>4.7746828033896929</v>
      </c>
      <c r="O15" s="12">
        <f t="shared" si="1"/>
        <v>4.3406207303542663</v>
      </c>
      <c r="P15" s="12">
        <f t="shared" si="1"/>
        <v>3.9460188457766048</v>
      </c>
      <c r="Q15" s="12">
        <f t="shared" si="1"/>
        <v>3.5872898597969134</v>
      </c>
      <c r="R15" s="12">
        <f t="shared" si="1"/>
        <v>3.2611725998153758</v>
      </c>
      <c r="S15" s="12">
        <f t="shared" si="1"/>
        <v>2.9647023634685232</v>
      </c>
      <c r="T15" s="12">
        <f t="shared" si="1"/>
        <v>2.6951839667895663</v>
      </c>
      <c r="U15" s="12">
        <f t="shared" si="1"/>
        <v>2.4501672425359686</v>
      </c>
      <c r="V15" s="12">
        <f t="shared" si="1"/>
        <v>2.2274247659417901</v>
      </c>
      <c r="W15" s="12">
        <f t="shared" si="1"/>
        <v>2.0249316054016271</v>
      </c>
      <c r="X15" s="12">
        <f t="shared" si="1"/>
        <v>1.8408469140014789</v>
      </c>
      <c r="Y15" s="12">
        <f t="shared" si="1"/>
        <v>1.6734971945467989</v>
      </c>
      <c r="Z15" s="12">
        <f t="shared" si="1"/>
        <v>1.5213610859516356</v>
      </c>
      <c r="AA15" s="12">
        <f t="shared" si="1"/>
        <v>1.3830555326833047</v>
      </c>
      <c r="AB15" s="12">
        <f t="shared" si="1"/>
        <v>1.257323211530277</v>
      </c>
      <c r="AC15" s="12">
        <f t="shared" si="1"/>
        <v>1.1430211013911609</v>
      </c>
      <c r="AD15" s="12">
        <f t="shared" si="1"/>
        <v>1.0391100921737824</v>
      </c>
      <c r="AE15" s="12">
        <f t="shared" si="1"/>
        <v>0.94464553833980214</v>
      </c>
      <c r="AF15" s="12">
        <f t="shared" si="1"/>
        <v>0.85876867121800193</v>
      </c>
      <c r="AG15" s="12">
        <f t="shared" si="1"/>
        <v>0.78069879201636538</v>
      </c>
      <c r="AH15" s="12">
        <f t="shared" si="1"/>
        <v>0.70972617456033205</v>
      </c>
    </row>
    <row r="16" spans="1:34" x14ac:dyDescent="0.3">
      <c r="A16" s="8" t="s">
        <v>12</v>
      </c>
      <c r="B16" s="13">
        <f>+SUM(E15:AH15)</f>
        <v>116.74571346100814</v>
      </c>
    </row>
    <row r="18" spans="1:34" x14ac:dyDescent="0.3">
      <c r="A18" s="8" t="s">
        <v>15</v>
      </c>
      <c r="B18" s="5">
        <f>+B16+B12</f>
        <v>865.99571346100811</v>
      </c>
    </row>
    <row r="20" spans="1:34" x14ac:dyDescent="0.3">
      <c r="A20" s="8" t="s">
        <v>17</v>
      </c>
    </row>
    <row r="21" spans="1:34" x14ac:dyDescent="0.3">
      <c r="A21" t="s">
        <v>19</v>
      </c>
      <c r="E21" s="16">
        <f>+E9</f>
        <v>0.75131480090157754</v>
      </c>
      <c r="F21" s="16">
        <f t="shared" ref="F21:AH21" si="2">+F9</f>
        <v>0.68301345536507052</v>
      </c>
      <c r="G21" s="16">
        <f t="shared" si="2"/>
        <v>0.62092132305915493</v>
      </c>
      <c r="H21" s="16">
        <f t="shared" si="2"/>
        <v>0.56447393005377722</v>
      </c>
      <c r="I21" s="16">
        <f t="shared" si="2"/>
        <v>0.51315811823070645</v>
      </c>
      <c r="J21" s="16">
        <f t="shared" si="2"/>
        <v>0.46650738020973315</v>
      </c>
      <c r="K21" s="16">
        <f t="shared" si="2"/>
        <v>0.42409761837248466</v>
      </c>
      <c r="L21" s="16">
        <f t="shared" si="2"/>
        <v>0.38554328942953148</v>
      </c>
      <c r="M21" s="16">
        <f t="shared" si="2"/>
        <v>0.3504938994813922</v>
      </c>
      <c r="N21" s="16">
        <f t="shared" si="2"/>
        <v>0.31863081771035656</v>
      </c>
      <c r="O21" s="16">
        <f t="shared" si="2"/>
        <v>0.28966437973668779</v>
      </c>
      <c r="P21" s="16">
        <f t="shared" si="2"/>
        <v>0.26333125430607973</v>
      </c>
      <c r="Q21" s="16">
        <f t="shared" si="2"/>
        <v>0.23939204936916339</v>
      </c>
      <c r="R21" s="16">
        <f t="shared" si="2"/>
        <v>0.21762913579014853</v>
      </c>
      <c r="S21" s="16">
        <f t="shared" si="2"/>
        <v>0.19784466890013502</v>
      </c>
      <c r="T21" s="16">
        <f t="shared" si="2"/>
        <v>0.17985878990921364</v>
      </c>
      <c r="U21" s="16">
        <f t="shared" si="2"/>
        <v>0.16350799082655781</v>
      </c>
      <c r="V21" s="16">
        <f t="shared" si="2"/>
        <v>0.14864362802414349</v>
      </c>
      <c r="W21" s="16">
        <f t="shared" si="2"/>
        <v>0.13513057093103953</v>
      </c>
      <c r="X21" s="16">
        <f t="shared" si="2"/>
        <v>0.12284597357367227</v>
      </c>
      <c r="Y21" s="16">
        <f t="shared" si="2"/>
        <v>0.11167815779424752</v>
      </c>
      <c r="Z21" s="16">
        <f t="shared" si="2"/>
        <v>0.10152559799477048</v>
      </c>
      <c r="AA21" s="16">
        <f t="shared" si="2"/>
        <v>9.2295998177064048E-2</v>
      </c>
      <c r="AB21" s="16">
        <f t="shared" si="2"/>
        <v>8.3905452888240042E-2</v>
      </c>
      <c r="AC21" s="16">
        <f t="shared" si="2"/>
        <v>7.6277684443854576E-2</v>
      </c>
      <c r="AD21" s="16">
        <f t="shared" si="2"/>
        <v>6.9343349494413245E-2</v>
      </c>
      <c r="AE21" s="16">
        <f t="shared" si="2"/>
        <v>6.3039408631284766E-2</v>
      </c>
      <c r="AF21" s="16">
        <f t="shared" si="2"/>
        <v>5.7308553301167964E-2</v>
      </c>
      <c r="AG21" s="16">
        <f t="shared" si="2"/>
        <v>5.2098684819243603E-2</v>
      </c>
      <c r="AH21" s="16">
        <f t="shared" si="2"/>
        <v>4.7362440744766907E-2</v>
      </c>
    </row>
    <row r="22" spans="1:34" x14ac:dyDescent="0.3">
      <c r="A22" s="14" t="s">
        <v>18</v>
      </c>
      <c r="B22" s="16">
        <f>+SUM(E21:AH21)</f>
        <v>7.7908384024696806</v>
      </c>
    </row>
    <row r="23" spans="1:34" x14ac:dyDescent="0.3">
      <c r="A23" s="14" t="s">
        <v>20</v>
      </c>
      <c r="B23" s="3">
        <f>+B18/B22</f>
        <v>111.15565087147606</v>
      </c>
    </row>
    <row r="24" spans="1:34" x14ac:dyDescent="0.3">
      <c r="A24" s="14" t="s">
        <v>22</v>
      </c>
      <c r="B24">
        <v>0.9</v>
      </c>
    </row>
    <row r="25" spans="1:34" x14ac:dyDescent="0.3">
      <c r="A25" s="14" t="s">
        <v>21</v>
      </c>
      <c r="B25">
        <f>+B24*B11*365*24</f>
        <v>2625372</v>
      </c>
    </row>
    <row r="26" spans="1:34" x14ac:dyDescent="0.3">
      <c r="A26" s="14" t="s">
        <v>23</v>
      </c>
      <c r="B26" s="4">
        <f>1000000*B23/B25</f>
        <v>42.339009813266863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Palmar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2022-09-12T22:09:34Z</dcterms:created>
  <dcterms:modified xsi:type="dcterms:W3CDTF">2022-09-14T12:52:22Z</dcterms:modified>
</cp:coreProperties>
</file>