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E:\ownCloud\CursoPEGSE_ownCloud\"/>
    </mc:Choice>
  </mc:AlternateContent>
  <bookViews>
    <workbookView xWindow="10776" yWindow="0" windowWidth="10896" windowHeight="8340"/>
  </bookViews>
  <sheets>
    <sheet name="Lazard_21_sin_degradacion" sheetId="11" r:id="rId1"/>
    <sheet name="Lazard_21_con_degradacion" sheetId="15" r:id="rId2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G15" i="15" l="1"/>
  <c r="H15" i="15" s="1"/>
  <c r="I15" i="15" s="1"/>
  <c r="J15" i="15" s="1"/>
  <c r="K15" i="15" s="1"/>
  <c r="L15" i="15" s="1"/>
  <c r="M15" i="15" s="1"/>
  <c r="N15" i="15" s="1"/>
  <c r="O15" i="15" s="1"/>
  <c r="P15" i="15" s="1"/>
  <c r="Q15" i="15" s="1"/>
  <c r="R15" i="15" s="1"/>
  <c r="S15" i="15" s="1"/>
  <c r="T15" i="15" s="1"/>
  <c r="U15" i="15" s="1"/>
  <c r="V15" i="15" s="1"/>
  <c r="W15" i="15" s="1"/>
  <c r="X15" i="15" s="1"/>
  <c r="Y15" i="15" s="1"/>
  <c r="Z15" i="15" s="1"/>
  <c r="AA15" i="15" s="1"/>
  <c r="AB15" i="15" s="1"/>
  <c r="AC15" i="15" s="1"/>
  <c r="AD15" i="15" s="1"/>
  <c r="AE15" i="15" s="1"/>
  <c r="AF15" i="15" s="1"/>
  <c r="AG15" i="15" s="1"/>
  <c r="AH15" i="15" s="1"/>
  <c r="F15" i="15"/>
  <c r="D12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H52" i="15"/>
  <c r="J51" i="15"/>
  <c r="I51" i="15"/>
  <c r="H51" i="15"/>
  <c r="G51" i="15"/>
  <c r="F51" i="15"/>
  <c r="E51" i="15"/>
  <c r="D36" i="15"/>
  <c r="D34" i="15"/>
  <c r="AF23" i="15"/>
  <c r="AD23" i="15"/>
  <c r="AC23" i="15"/>
  <c r="AB23" i="15"/>
  <c r="Z23" i="15"/>
  <c r="T23" i="15"/>
  <c r="R23" i="15"/>
  <c r="P23" i="15"/>
  <c r="N23" i="15"/>
  <c r="M23" i="15"/>
  <c r="F23" i="15"/>
  <c r="E23" i="15"/>
  <c r="F21" i="15"/>
  <c r="G21" i="15" s="1"/>
  <c r="H21" i="15" s="1"/>
  <c r="I21" i="15" s="1"/>
  <c r="J21" i="15" s="1"/>
  <c r="D14" i="15"/>
  <c r="D17" i="15" s="1"/>
  <c r="J17" i="15" s="1"/>
  <c r="D13" i="15"/>
  <c r="D16" i="15" s="1"/>
  <c r="AF16" i="15" s="1"/>
  <c r="D10" i="15"/>
  <c r="D6" i="15"/>
  <c r="D5" i="15"/>
  <c r="AH60" i="11"/>
  <c r="AG60" i="11"/>
  <c r="AF60" i="11"/>
  <c r="AE60" i="11"/>
  <c r="AD60" i="11"/>
  <c r="AC60" i="11"/>
  <c r="AB60" i="11"/>
  <c r="AA60" i="11"/>
  <c r="Z60" i="11"/>
  <c r="Y60" i="11"/>
  <c r="AH17" i="15" l="1"/>
  <c r="I16" i="15"/>
  <c r="I29" i="15" s="1"/>
  <c r="AG16" i="15"/>
  <c r="J16" i="15"/>
  <c r="Q16" i="15"/>
  <c r="R16" i="15"/>
  <c r="Y16" i="15"/>
  <c r="Z16" i="15"/>
  <c r="AH16" i="15"/>
  <c r="K16" i="15"/>
  <c r="S16" i="15"/>
  <c r="AA16" i="15"/>
  <c r="L16" i="15"/>
  <c r="T16" i="15"/>
  <c r="AB16" i="15"/>
  <c r="M16" i="15"/>
  <c r="AC16" i="15"/>
  <c r="V16" i="15"/>
  <c r="G16" i="15"/>
  <c r="O16" i="15"/>
  <c r="W16" i="15"/>
  <c r="AE16" i="15"/>
  <c r="E16" i="15"/>
  <c r="U16" i="15"/>
  <c r="F16" i="15"/>
  <c r="F29" i="15" s="1"/>
  <c r="N16" i="15"/>
  <c r="AD16" i="15"/>
  <c r="H16" i="15"/>
  <c r="P16" i="15"/>
  <c r="X16" i="15"/>
  <c r="K21" i="15"/>
  <c r="L21" i="15" s="1"/>
  <c r="J24" i="15"/>
  <c r="AG17" i="15"/>
  <c r="Y17" i="15"/>
  <c r="Q17" i="15"/>
  <c r="I17" i="15"/>
  <c r="N17" i="15"/>
  <c r="AC17" i="15"/>
  <c r="E17" i="15"/>
  <c r="AF17" i="15"/>
  <c r="X17" i="15"/>
  <c r="P17" i="15"/>
  <c r="H17" i="15"/>
  <c r="V17" i="15"/>
  <c r="U17" i="15"/>
  <c r="AE17" i="15"/>
  <c r="W17" i="15"/>
  <c r="O17" i="15"/>
  <c r="G17" i="15"/>
  <c r="AD17" i="15"/>
  <c r="F17" i="15"/>
  <c r="M17" i="15"/>
  <c r="AB17" i="15"/>
  <c r="T17" i="15"/>
  <c r="L17" i="15"/>
  <c r="K17" i="15"/>
  <c r="K30" i="15" s="1"/>
  <c r="R17" i="15"/>
  <c r="S17" i="15"/>
  <c r="Z17" i="15"/>
  <c r="H24" i="15"/>
  <c r="J29" i="15"/>
  <c r="D40" i="15"/>
  <c r="E38" i="15"/>
  <c r="E37" i="15"/>
  <c r="J52" i="15"/>
  <c r="I52" i="15"/>
  <c r="G52" i="15"/>
  <c r="E52" i="15"/>
  <c r="D65" i="15"/>
  <c r="F52" i="15"/>
  <c r="AA17" i="15"/>
  <c r="H23" i="15"/>
  <c r="U23" i="15"/>
  <c r="AH23" i="15"/>
  <c r="E27" i="15"/>
  <c r="J23" i="15"/>
  <c r="J27" i="15" s="1"/>
  <c r="J30" i="15" s="1"/>
  <c r="V23" i="15"/>
  <c r="F24" i="15"/>
  <c r="F27" i="15" s="1"/>
  <c r="K24" i="15"/>
  <c r="AG23" i="15"/>
  <c r="Y23" i="15"/>
  <c r="Q23" i="15"/>
  <c r="I23" i="15"/>
  <c r="I27" i="15" s="1"/>
  <c r="I24" i="15"/>
  <c r="AE23" i="15"/>
  <c r="W23" i="15"/>
  <c r="O23" i="15"/>
  <c r="G23" i="15"/>
  <c r="G27" i="15" s="1"/>
  <c r="E24" i="15"/>
  <c r="AA23" i="15"/>
  <c r="S23" i="15"/>
  <c r="K23" i="15"/>
  <c r="K27" i="15" s="1"/>
  <c r="L23" i="15"/>
  <c r="X23" i="15"/>
  <c r="G24" i="15"/>
  <c r="D14" i="11"/>
  <c r="D13" i="11"/>
  <c r="D5" i="11"/>
  <c r="D6" i="11" s="1"/>
  <c r="L27" i="15" l="1"/>
  <c r="L29" i="15" s="1"/>
  <c r="G30" i="15"/>
  <c r="K29" i="15"/>
  <c r="E30" i="15"/>
  <c r="E40" i="15"/>
  <c r="D41" i="15"/>
  <c r="E41" i="15" s="1"/>
  <c r="H27" i="15"/>
  <c r="H30" i="15" s="1"/>
  <c r="E29" i="15"/>
  <c r="E42" i="15"/>
  <c r="I30" i="15"/>
  <c r="L24" i="15"/>
  <c r="M21" i="15"/>
  <c r="E43" i="15"/>
  <c r="G29" i="15"/>
  <c r="F30" i="15"/>
  <c r="Y23" i="11"/>
  <c r="AH23" i="11"/>
  <c r="Z23" i="11"/>
  <c r="AG23" i="11"/>
  <c r="AF23" i="11"/>
  <c r="AE23" i="11"/>
  <c r="AD23" i="11"/>
  <c r="AC23" i="11"/>
  <c r="AB23" i="11"/>
  <c r="AA23" i="11"/>
  <c r="F41" i="15" l="1"/>
  <c r="E45" i="15"/>
  <c r="F38" i="15" s="1"/>
  <c r="E54" i="15"/>
  <c r="E56" i="15" s="1"/>
  <c r="E70" i="15" s="1"/>
  <c r="H29" i="15"/>
  <c r="L30" i="15"/>
  <c r="N21" i="15"/>
  <c r="M24" i="15"/>
  <c r="M27" i="15" s="1"/>
  <c r="E44" i="15"/>
  <c r="F37" i="15" s="1"/>
  <c r="F40" i="15"/>
  <c r="E55" i="15"/>
  <c r="E57" i="15" s="1"/>
  <c r="E59" i="15" s="1"/>
  <c r="E62" i="15" s="1"/>
  <c r="G41" i="15" l="1"/>
  <c r="G40" i="15"/>
  <c r="M29" i="15"/>
  <c r="M30" i="15"/>
  <c r="N24" i="15"/>
  <c r="N27" i="15" s="1"/>
  <c r="O21" i="15"/>
  <c r="F43" i="15"/>
  <c r="F55" i="15" s="1"/>
  <c r="F57" i="15" s="1"/>
  <c r="F59" i="15" s="1"/>
  <c r="F62" i="15" s="1"/>
  <c r="F42" i="15"/>
  <c r="F54" i="15" s="1"/>
  <c r="F56" i="15" s="1"/>
  <c r="E58" i="15"/>
  <c r="E61" i="15" s="1"/>
  <c r="F70" i="15" l="1"/>
  <c r="F58" i="15"/>
  <c r="F61" i="15" s="1"/>
  <c r="H40" i="15"/>
  <c r="F44" i="15"/>
  <c r="G37" i="15" s="1"/>
  <c r="N29" i="15"/>
  <c r="N30" i="15"/>
  <c r="H41" i="15"/>
  <c r="F45" i="15"/>
  <c r="G38" i="15" s="1"/>
  <c r="O24" i="15"/>
  <c r="O27" i="15" s="1"/>
  <c r="P21" i="15"/>
  <c r="G43" i="15" l="1"/>
  <c r="G42" i="15"/>
  <c r="I40" i="15"/>
  <c r="O30" i="15"/>
  <c r="O29" i="15"/>
  <c r="I41" i="15"/>
  <c r="Q21" i="15"/>
  <c r="P24" i="15"/>
  <c r="P27" i="15" s="1"/>
  <c r="R21" i="15" l="1"/>
  <c r="Q24" i="15"/>
  <c r="Q27" i="15" s="1"/>
  <c r="J41" i="15"/>
  <c r="J40" i="15"/>
  <c r="P30" i="15"/>
  <c r="P29" i="15"/>
  <c r="G54" i="15"/>
  <c r="G56" i="15" s="1"/>
  <c r="G44" i="15"/>
  <c r="H37" i="15" s="1"/>
  <c r="G55" i="15"/>
  <c r="G57" i="15" s="1"/>
  <c r="G59" i="15" s="1"/>
  <c r="G62" i="15" s="1"/>
  <c r="G45" i="15"/>
  <c r="H38" i="15" s="1"/>
  <c r="H43" i="15" l="1"/>
  <c r="K40" i="15"/>
  <c r="K41" i="15"/>
  <c r="H42" i="15"/>
  <c r="Q30" i="15"/>
  <c r="Q29" i="15"/>
  <c r="G70" i="15"/>
  <c r="G58" i="15"/>
  <c r="G61" i="15" s="1"/>
  <c r="S21" i="15"/>
  <c r="R24" i="15"/>
  <c r="R27" i="15" s="1"/>
  <c r="R29" i="15" l="1"/>
  <c r="R30" i="15"/>
  <c r="L40" i="15"/>
  <c r="L41" i="15"/>
  <c r="H54" i="15"/>
  <c r="H56" i="15" s="1"/>
  <c r="H44" i="15"/>
  <c r="I37" i="15" s="1"/>
  <c r="T21" i="15"/>
  <c r="S24" i="15"/>
  <c r="S27" i="15" s="1"/>
  <c r="H55" i="15"/>
  <c r="H57" i="15" s="1"/>
  <c r="H59" i="15" s="1"/>
  <c r="H62" i="15" s="1"/>
  <c r="H45" i="15"/>
  <c r="I38" i="15" s="1"/>
  <c r="M40" i="15" l="1"/>
  <c r="I43" i="15"/>
  <c r="U21" i="15"/>
  <c r="T24" i="15"/>
  <c r="T27" i="15" s="1"/>
  <c r="I42" i="15"/>
  <c r="H70" i="15"/>
  <c r="H58" i="15"/>
  <c r="H61" i="15" s="1"/>
  <c r="S30" i="15"/>
  <c r="S29" i="15"/>
  <c r="M41" i="15"/>
  <c r="V21" i="15" l="1"/>
  <c r="U24" i="15"/>
  <c r="U27" i="15" s="1"/>
  <c r="I54" i="15"/>
  <c r="I56" i="15" s="1"/>
  <c r="I44" i="15"/>
  <c r="J37" i="15" s="1"/>
  <c r="I55" i="15"/>
  <c r="I57" i="15" s="1"/>
  <c r="I59" i="15" s="1"/>
  <c r="I62" i="15" s="1"/>
  <c r="I45" i="15"/>
  <c r="J38" i="15" s="1"/>
  <c r="N41" i="15"/>
  <c r="N40" i="15"/>
  <c r="T30" i="15"/>
  <c r="T29" i="15"/>
  <c r="W21" i="15" l="1"/>
  <c r="V24" i="15"/>
  <c r="V27" i="15" s="1"/>
  <c r="J42" i="15"/>
  <c r="U29" i="15"/>
  <c r="U30" i="15"/>
  <c r="J43" i="15"/>
  <c r="I70" i="15"/>
  <c r="I58" i="15"/>
  <c r="I61" i="15" s="1"/>
  <c r="O40" i="15"/>
  <c r="O41" i="15"/>
  <c r="X21" i="15" l="1"/>
  <c r="W24" i="15"/>
  <c r="W27" i="15" s="1"/>
  <c r="J55" i="15"/>
  <c r="J57" i="15" s="1"/>
  <c r="J59" i="15" s="1"/>
  <c r="J62" i="15" s="1"/>
  <c r="J45" i="15"/>
  <c r="K38" i="15" s="1"/>
  <c r="P40" i="15"/>
  <c r="J54" i="15"/>
  <c r="J56" i="15" s="1"/>
  <c r="J44" i="15"/>
  <c r="K37" i="15" s="1"/>
  <c r="P41" i="15"/>
  <c r="V29" i="15"/>
  <c r="V30" i="15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J51" i="11"/>
  <c r="I51" i="11"/>
  <c r="H51" i="11"/>
  <c r="G51" i="11"/>
  <c r="F51" i="11"/>
  <c r="E51" i="11"/>
  <c r="D34" i="11"/>
  <c r="O23" i="11"/>
  <c r="N23" i="11"/>
  <c r="E23" i="11"/>
  <c r="F21" i="11"/>
  <c r="G21" i="11" s="1"/>
  <c r="H21" i="11" s="1"/>
  <c r="I21" i="11" s="1"/>
  <c r="J21" i="11" s="1"/>
  <c r="K21" i="11" s="1"/>
  <c r="L21" i="11" s="1"/>
  <c r="D10" i="11"/>
  <c r="H52" i="11" s="1"/>
  <c r="F23" i="11"/>
  <c r="Q41" i="15" l="1"/>
  <c r="K43" i="15"/>
  <c r="K42" i="15"/>
  <c r="Q40" i="15"/>
  <c r="J70" i="15"/>
  <c r="J58" i="15"/>
  <c r="J61" i="15" s="1"/>
  <c r="W30" i="15"/>
  <c r="W29" i="15"/>
  <c r="Y21" i="15"/>
  <c r="X24" i="15"/>
  <c r="X27" i="15" s="1"/>
  <c r="F24" i="11"/>
  <c r="F27" i="11" s="1"/>
  <c r="W23" i="11"/>
  <c r="X23" i="11"/>
  <c r="J23" i="11"/>
  <c r="P23" i="11"/>
  <c r="E24" i="11"/>
  <c r="E27" i="11" s="1"/>
  <c r="M23" i="11"/>
  <c r="V23" i="11"/>
  <c r="L24" i="11"/>
  <c r="M21" i="11"/>
  <c r="I52" i="11"/>
  <c r="D36" i="11"/>
  <c r="J52" i="11"/>
  <c r="F52" i="11"/>
  <c r="E52" i="11"/>
  <c r="D16" i="11"/>
  <c r="G23" i="11"/>
  <c r="Q23" i="11"/>
  <c r="I24" i="11"/>
  <c r="D65" i="11"/>
  <c r="H24" i="11"/>
  <c r="T23" i="11"/>
  <c r="L23" i="11"/>
  <c r="D17" i="11"/>
  <c r="G24" i="11"/>
  <c r="S23" i="11"/>
  <c r="K23" i="11"/>
  <c r="H23" i="11"/>
  <c r="R23" i="11"/>
  <c r="J24" i="11"/>
  <c r="I23" i="11"/>
  <c r="U23" i="11"/>
  <c r="K24" i="11"/>
  <c r="G52" i="11"/>
  <c r="K55" i="15" l="1"/>
  <c r="K57" i="15" s="1"/>
  <c r="K59" i="15" s="1"/>
  <c r="K62" i="15" s="1"/>
  <c r="K45" i="15"/>
  <c r="L38" i="15" s="1"/>
  <c r="R40" i="15"/>
  <c r="R41" i="15"/>
  <c r="X29" i="15"/>
  <c r="X30" i="15"/>
  <c r="K54" i="15"/>
  <c r="K56" i="15" s="1"/>
  <c r="K44" i="15"/>
  <c r="L37" i="15" s="1"/>
  <c r="Z21" i="15"/>
  <c r="Y24" i="15"/>
  <c r="Y27" i="15" s="1"/>
  <c r="AE17" i="11"/>
  <c r="AC17" i="11"/>
  <c r="AB17" i="11"/>
  <c r="Y17" i="11"/>
  <c r="AD17" i="11"/>
  <c r="AA17" i="11"/>
  <c r="AH17" i="11"/>
  <c r="Z17" i="11"/>
  <c r="AG17" i="11"/>
  <c r="AF17" i="11"/>
  <c r="AG16" i="11"/>
  <c r="Y16" i="11"/>
  <c r="AF16" i="11"/>
  <c r="AE16" i="11"/>
  <c r="AD16" i="11"/>
  <c r="AA16" i="11"/>
  <c r="AH16" i="11"/>
  <c r="AC16" i="11"/>
  <c r="AB16" i="11"/>
  <c r="Z16" i="11"/>
  <c r="I27" i="11"/>
  <c r="J27" i="11"/>
  <c r="H27" i="11"/>
  <c r="D40" i="11"/>
  <c r="E37" i="11"/>
  <c r="E38" i="11"/>
  <c r="Q16" i="11"/>
  <c r="I16" i="11"/>
  <c r="X16" i="11"/>
  <c r="P16" i="11"/>
  <c r="H16" i="11"/>
  <c r="R16" i="11"/>
  <c r="F16" i="11"/>
  <c r="F29" i="11" s="1"/>
  <c r="W16" i="11"/>
  <c r="T16" i="11"/>
  <c r="O16" i="11"/>
  <c r="E16" i="11"/>
  <c r="E29" i="11" s="1"/>
  <c r="M16" i="11"/>
  <c r="G16" i="11"/>
  <c r="N16" i="11"/>
  <c r="V16" i="11"/>
  <c r="L16" i="11"/>
  <c r="K16" i="11"/>
  <c r="U16" i="11"/>
  <c r="J16" i="11"/>
  <c r="S16" i="11"/>
  <c r="N21" i="11"/>
  <c r="M24" i="11"/>
  <c r="M27" i="11" s="1"/>
  <c r="L27" i="11"/>
  <c r="G27" i="11"/>
  <c r="T17" i="11"/>
  <c r="L17" i="11"/>
  <c r="S17" i="11"/>
  <c r="K17" i="11"/>
  <c r="Q17" i="11"/>
  <c r="G17" i="11"/>
  <c r="V17" i="11"/>
  <c r="H17" i="11"/>
  <c r="P17" i="11"/>
  <c r="F17" i="11"/>
  <c r="F30" i="11" s="1"/>
  <c r="O17" i="11"/>
  <c r="E17" i="11"/>
  <c r="E30" i="11" s="1"/>
  <c r="X17" i="11"/>
  <c r="U17" i="11"/>
  <c r="N17" i="11"/>
  <c r="I17" i="11"/>
  <c r="W17" i="11"/>
  <c r="M17" i="11"/>
  <c r="J17" i="11"/>
  <c r="R17" i="11"/>
  <c r="K27" i="11"/>
  <c r="AA21" i="15" l="1"/>
  <c r="Z24" i="15"/>
  <c r="Z27" i="15" s="1"/>
  <c r="L42" i="15"/>
  <c r="L43" i="15"/>
  <c r="Y30" i="15"/>
  <c r="Y29" i="15"/>
  <c r="K70" i="15"/>
  <c r="K58" i="15"/>
  <c r="K61" i="15" s="1"/>
  <c r="S41" i="15"/>
  <c r="S40" i="15"/>
  <c r="J30" i="11"/>
  <c r="E40" i="11"/>
  <c r="F40" i="11" s="1"/>
  <c r="D41" i="11"/>
  <c r="E41" i="11" s="1"/>
  <c r="F41" i="11" s="1"/>
  <c r="G41" i="11" s="1"/>
  <c r="H41" i="11" s="1"/>
  <c r="J29" i="11"/>
  <c r="I30" i="11"/>
  <c r="H29" i="11"/>
  <c r="H30" i="11"/>
  <c r="I29" i="11"/>
  <c r="G30" i="11"/>
  <c r="G29" i="11"/>
  <c r="K29" i="11"/>
  <c r="K30" i="11"/>
  <c r="L29" i="11"/>
  <c r="E43" i="11"/>
  <c r="E42" i="11"/>
  <c r="E54" i="11" s="1"/>
  <c r="E56" i="11" s="1"/>
  <c r="M30" i="11"/>
  <c r="L30" i="11"/>
  <c r="O21" i="11"/>
  <c r="N24" i="11"/>
  <c r="N27" i="11" s="1"/>
  <c r="N30" i="11" s="1"/>
  <c r="M29" i="11"/>
  <c r="T41" i="15" l="1"/>
  <c r="L55" i="15"/>
  <c r="L57" i="15" s="1"/>
  <c r="L59" i="15" s="1"/>
  <c r="L62" i="15" s="1"/>
  <c r="L45" i="15"/>
  <c r="M38" i="15" s="1"/>
  <c r="Z29" i="15"/>
  <c r="Z30" i="15"/>
  <c r="L54" i="15"/>
  <c r="L56" i="15" s="1"/>
  <c r="L44" i="15"/>
  <c r="M37" i="15" s="1"/>
  <c r="T40" i="15"/>
  <c r="AB21" i="15"/>
  <c r="AA24" i="15"/>
  <c r="AA27" i="15" s="1"/>
  <c r="E45" i="11"/>
  <c r="F38" i="11" s="1"/>
  <c r="F43" i="11" s="1"/>
  <c r="E55" i="11"/>
  <c r="E57" i="11" s="1"/>
  <c r="E59" i="11" s="1"/>
  <c r="E62" i="11" s="1"/>
  <c r="E70" i="11"/>
  <c r="E58" i="11"/>
  <c r="E61" i="11" s="1"/>
  <c r="I41" i="11"/>
  <c r="N29" i="11"/>
  <c r="E44" i="11"/>
  <c r="F37" i="11" s="1"/>
  <c r="G40" i="11"/>
  <c r="P21" i="11"/>
  <c r="O24" i="11"/>
  <c r="O27" i="11" s="1"/>
  <c r="L70" i="15" l="1"/>
  <c r="L58" i="15"/>
  <c r="L61" i="15" s="1"/>
  <c r="AC21" i="15"/>
  <c r="AB24" i="15"/>
  <c r="AB27" i="15" s="1"/>
  <c r="AA30" i="15"/>
  <c r="AA29" i="15"/>
  <c r="M43" i="15"/>
  <c r="U40" i="15"/>
  <c r="M42" i="15"/>
  <c r="U41" i="15"/>
  <c r="H40" i="11"/>
  <c r="F45" i="11"/>
  <c r="G38" i="11" s="1"/>
  <c r="F55" i="11"/>
  <c r="F57" i="11" s="1"/>
  <c r="F59" i="11" s="1"/>
  <c r="F62" i="11" s="1"/>
  <c r="O30" i="11"/>
  <c r="O29" i="11"/>
  <c r="Q21" i="11"/>
  <c r="P24" i="11"/>
  <c r="P27" i="11" s="1"/>
  <c r="J41" i="11"/>
  <c r="F42" i="11"/>
  <c r="M54" i="15" l="1"/>
  <c r="M56" i="15" s="1"/>
  <c r="M44" i="15"/>
  <c r="N37" i="15" s="1"/>
  <c r="V40" i="15"/>
  <c r="M55" i="15"/>
  <c r="M57" i="15" s="1"/>
  <c r="M59" i="15" s="1"/>
  <c r="M62" i="15" s="1"/>
  <c r="M45" i="15"/>
  <c r="N38" i="15" s="1"/>
  <c r="AB29" i="15"/>
  <c r="AB30" i="15"/>
  <c r="AD21" i="15"/>
  <c r="AC24" i="15"/>
  <c r="AC27" i="15" s="1"/>
  <c r="V41" i="15"/>
  <c r="G43" i="11"/>
  <c r="R21" i="11"/>
  <c r="Q24" i="11"/>
  <c r="Q27" i="11" s="1"/>
  <c r="F54" i="11"/>
  <c r="F56" i="11" s="1"/>
  <c r="F44" i="11"/>
  <c r="G37" i="11" s="1"/>
  <c r="K41" i="11"/>
  <c r="I40" i="11"/>
  <c r="P29" i="11"/>
  <c r="P30" i="11"/>
  <c r="W41" i="15" l="1"/>
  <c r="AC29" i="15"/>
  <c r="AC30" i="15"/>
  <c r="AE21" i="15"/>
  <c r="AD24" i="15"/>
  <c r="AD27" i="15" s="1"/>
  <c r="N42" i="15"/>
  <c r="M70" i="15"/>
  <c r="M58" i="15"/>
  <c r="M61" i="15" s="1"/>
  <c r="W40" i="15"/>
  <c r="N43" i="15"/>
  <c r="S21" i="11"/>
  <c r="R24" i="11"/>
  <c r="R27" i="11" s="1"/>
  <c r="L41" i="11"/>
  <c r="J40" i="11"/>
  <c r="G45" i="11"/>
  <c r="H38" i="11" s="1"/>
  <c r="G55" i="11"/>
  <c r="G57" i="11" s="1"/>
  <c r="G59" i="11" s="1"/>
  <c r="G62" i="11" s="1"/>
  <c r="G42" i="11"/>
  <c r="Q29" i="11"/>
  <c r="Q30" i="11"/>
  <c r="F70" i="11"/>
  <c r="F58" i="11"/>
  <c r="F61" i="11" s="1"/>
  <c r="X41" i="15" l="1"/>
  <c r="N55" i="15"/>
  <c r="N57" i="15" s="1"/>
  <c r="N59" i="15" s="1"/>
  <c r="N62" i="15" s="1"/>
  <c r="N45" i="15"/>
  <c r="O38" i="15" s="1"/>
  <c r="AF21" i="15"/>
  <c r="AE24" i="15"/>
  <c r="AE27" i="15" s="1"/>
  <c r="N54" i="15"/>
  <c r="N56" i="15" s="1"/>
  <c r="N44" i="15"/>
  <c r="O37" i="15" s="1"/>
  <c r="AD30" i="15"/>
  <c r="AD29" i="15"/>
  <c r="X40" i="15"/>
  <c r="G54" i="11"/>
  <c r="G56" i="11" s="1"/>
  <c r="G44" i="11"/>
  <c r="H37" i="11" s="1"/>
  <c r="R30" i="11"/>
  <c r="R29" i="11"/>
  <c r="H43" i="11"/>
  <c r="T21" i="11"/>
  <c r="S24" i="11"/>
  <c r="S27" i="11" s="1"/>
  <c r="M41" i="11"/>
  <c r="K40" i="11"/>
  <c r="AE30" i="15" l="1"/>
  <c r="AE29" i="15"/>
  <c r="AG21" i="15"/>
  <c r="AF24" i="15"/>
  <c r="AF27" i="15" s="1"/>
  <c r="O43" i="15"/>
  <c r="Y41" i="15"/>
  <c r="O42" i="15"/>
  <c r="N70" i="15"/>
  <c r="N58" i="15"/>
  <c r="N61" i="15" s="1"/>
  <c r="Y40" i="15"/>
  <c r="H42" i="11"/>
  <c r="S29" i="11"/>
  <c r="S30" i="11"/>
  <c r="U21" i="11"/>
  <c r="T24" i="11"/>
  <c r="T27" i="11" s="1"/>
  <c r="N41" i="11"/>
  <c r="G70" i="11"/>
  <c r="G58" i="11"/>
  <c r="G61" i="11" s="1"/>
  <c r="L40" i="11"/>
  <c r="H55" i="11"/>
  <c r="H57" i="11" s="1"/>
  <c r="H59" i="11" s="1"/>
  <c r="H62" i="11" s="1"/>
  <c r="H45" i="11"/>
  <c r="I38" i="11" s="1"/>
  <c r="Z40" i="15" l="1"/>
  <c r="Z41" i="15"/>
  <c r="O55" i="15"/>
  <c r="O57" i="15" s="1"/>
  <c r="O59" i="15" s="1"/>
  <c r="O62" i="15" s="1"/>
  <c r="O45" i="15"/>
  <c r="P38" i="15" s="1"/>
  <c r="AH21" i="15"/>
  <c r="AH24" i="15" s="1"/>
  <c r="AH27" i="15" s="1"/>
  <c r="AG24" i="15"/>
  <c r="AG27" i="15" s="1"/>
  <c r="AF30" i="15"/>
  <c r="AF29" i="15"/>
  <c r="O54" i="15"/>
  <c r="O56" i="15" s="1"/>
  <c r="O44" i="15"/>
  <c r="P37" i="15" s="1"/>
  <c r="M40" i="11"/>
  <c r="O41" i="11"/>
  <c r="T30" i="11"/>
  <c r="T29" i="11"/>
  <c r="H54" i="11"/>
  <c r="H56" i="11" s="1"/>
  <c r="H44" i="11"/>
  <c r="I37" i="11" s="1"/>
  <c r="I43" i="11"/>
  <c r="V21" i="11"/>
  <c r="U24" i="11"/>
  <c r="U27" i="11" s="1"/>
  <c r="AH30" i="15" l="1"/>
  <c r="AH29" i="15"/>
  <c r="P42" i="15"/>
  <c r="P43" i="15"/>
  <c r="AA40" i="15"/>
  <c r="AG29" i="15"/>
  <c r="AG30" i="15"/>
  <c r="AA41" i="15"/>
  <c r="O70" i="15"/>
  <c r="O58" i="15"/>
  <c r="O61" i="15" s="1"/>
  <c r="U29" i="11"/>
  <c r="U30" i="11"/>
  <c r="P41" i="11"/>
  <c r="I55" i="11"/>
  <c r="I57" i="11" s="1"/>
  <c r="I59" i="11" s="1"/>
  <c r="I62" i="11" s="1"/>
  <c r="I45" i="11"/>
  <c r="J38" i="11" s="1"/>
  <c r="H70" i="11"/>
  <c r="H58" i="11"/>
  <c r="H61" i="11" s="1"/>
  <c r="W21" i="11"/>
  <c r="V24" i="11"/>
  <c r="V27" i="11" s="1"/>
  <c r="I42" i="11"/>
  <c r="N40" i="11"/>
  <c r="P55" i="15" l="1"/>
  <c r="P57" i="15" s="1"/>
  <c r="P59" i="15" s="1"/>
  <c r="P62" i="15" s="1"/>
  <c r="P45" i="15"/>
  <c r="Q38" i="15" s="1"/>
  <c r="AB41" i="15"/>
  <c r="AB40" i="15"/>
  <c r="P54" i="15"/>
  <c r="P56" i="15" s="1"/>
  <c r="P44" i="15"/>
  <c r="Q37" i="15" s="1"/>
  <c r="J43" i="11"/>
  <c r="V29" i="11"/>
  <c r="V30" i="11"/>
  <c r="O40" i="11"/>
  <c r="I54" i="11"/>
  <c r="I56" i="11" s="1"/>
  <c r="I44" i="11"/>
  <c r="J37" i="11" s="1"/>
  <c r="Q41" i="11"/>
  <c r="X21" i="11"/>
  <c r="W24" i="11"/>
  <c r="W27" i="11" s="1"/>
  <c r="AC40" i="15" l="1"/>
  <c r="Q42" i="15"/>
  <c r="P70" i="15"/>
  <c r="P58" i="15"/>
  <c r="P61" i="15" s="1"/>
  <c r="Q43" i="15"/>
  <c r="AC41" i="15"/>
  <c r="X24" i="11"/>
  <c r="X27" i="11" s="1"/>
  <c r="X29" i="11" s="1"/>
  <c r="Y21" i="11"/>
  <c r="W30" i="11"/>
  <c r="W29" i="11"/>
  <c r="R41" i="11"/>
  <c r="J42" i="11"/>
  <c r="P40" i="11"/>
  <c r="I70" i="11"/>
  <c r="I58" i="11"/>
  <c r="I61" i="11" s="1"/>
  <c r="J55" i="11"/>
  <c r="J57" i="11" s="1"/>
  <c r="J59" i="11" s="1"/>
  <c r="J62" i="11" s="1"/>
  <c r="J45" i="11"/>
  <c r="K38" i="11" s="1"/>
  <c r="X30" i="11" l="1"/>
  <c r="Q54" i="15"/>
  <c r="Q56" i="15" s="1"/>
  <c r="Q44" i="15"/>
  <c r="R37" i="15" s="1"/>
  <c r="Q55" i="15"/>
  <c r="Q57" i="15" s="1"/>
  <c r="Q59" i="15" s="1"/>
  <c r="Q62" i="15" s="1"/>
  <c r="Q45" i="15"/>
  <c r="R38" i="15" s="1"/>
  <c r="AD40" i="15"/>
  <c r="AD41" i="15"/>
  <c r="Y24" i="11"/>
  <c r="Y27" i="11" s="1"/>
  <c r="Z21" i="11"/>
  <c r="Q40" i="11"/>
  <c r="J54" i="11"/>
  <c r="J56" i="11" s="1"/>
  <c r="J44" i="11"/>
  <c r="K37" i="11" s="1"/>
  <c r="S41" i="11"/>
  <c r="K43" i="11"/>
  <c r="AE41" i="15" l="1"/>
  <c r="R42" i="15"/>
  <c r="AE40" i="15"/>
  <c r="R43" i="15"/>
  <c r="Q70" i="15"/>
  <c r="Q58" i="15"/>
  <c r="Q61" i="15" s="1"/>
  <c r="Z24" i="11"/>
  <c r="Z27" i="11" s="1"/>
  <c r="AA21" i="11"/>
  <c r="Y30" i="11"/>
  <c r="Y29" i="11"/>
  <c r="J70" i="11"/>
  <c r="J58" i="11"/>
  <c r="J61" i="11" s="1"/>
  <c r="T41" i="11"/>
  <c r="K55" i="11"/>
  <c r="K57" i="11" s="1"/>
  <c r="K59" i="11" s="1"/>
  <c r="K62" i="11" s="1"/>
  <c r="K45" i="11"/>
  <c r="L38" i="11" s="1"/>
  <c r="K42" i="11"/>
  <c r="R40" i="11"/>
  <c r="R55" i="15" l="1"/>
  <c r="R57" i="15" s="1"/>
  <c r="R59" i="15" s="1"/>
  <c r="R62" i="15" s="1"/>
  <c r="R45" i="15"/>
  <c r="S38" i="15" s="1"/>
  <c r="AF40" i="15"/>
  <c r="AF41" i="15"/>
  <c r="R54" i="15"/>
  <c r="R56" i="15" s="1"/>
  <c r="R44" i="15"/>
  <c r="S37" i="15" s="1"/>
  <c r="AA24" i="11"/>
  <c r="AA27" i="11" s="1"/>
  <c r="AB21" i="11"/>
  <c r="Z30" i="11"/>
  <c r="Z29" i="11"/>
  <c r="K54" i="11"/>
  <c r="K56" i="11" s="1"/>
  <c r="K44" i="11"/>
  <c r="L37" i="11" s="1"/>
  <c r="L43" i="11"/>
  <c r="S40" i="11"/>
  <c r="U41" i="11"/>
  <c r="S42" i="15" l="1"/>
  <c r="R70" i="15"/>
  <c r="R58" i="15"/>
  <c r="R61" i="15" s="1"/>
  <c r="AG41" i="15"/>
  <c r="AG40" i="15"/>
  <c r="S43" i="15"/>
  <c r="AB24" i="11"/>
  <c r="AB27" i="11" s="1"/>
  <c r="AC21" i="11"/>
  <c r="AA29" i="11"/>
  <c r="AA30" i="11"/>
  <c r="T40" i="11"/>
  <c r="L42" i="11"/>
  <c r="V41" i="11"/>
  <c r="L55" i="11"/>
  <c r="L57" i="11" s="1"/>
  <c r="L59" i="11" s="1"/>
  <c r="L62" i="11" s="1"/>
  <c r="L45" i="11"/>
  <c r="M38" i="11" s="1"/>
  <c r="K70" i="11"/>
  <c r="K58" i="11"/>
  <c r="K61" i="11" s="1"/>
  <c r="S55" i="15" l="1"/>
  <c r="S57" i="15" s="1"/>
  <c r="S59" i="15" s="1"/>
  <c r="S62" i="15" s="1"/>
  <c r="S45" i="15"/>
  <c r="T38" i="15" s="1"/>
  <c r="S54" i="15"/>
  <c r="S56" i="15" s="1"/>
  <c r="S44" i="15"/>
  <c r="T37" i="15" s="1"/>
  <c r="AH40" i="15"/>
  <c r="AH41" i="15"/>
  <c r="AD21" i="11"/>
  <c r="AC24" i="11"/>
  <c r="AC27" i="11" s="1"/>
  <c r="AB29" i="11"/>
  <c r="AB30" i="11"/>
  <c r="W41" i="11"/>
  <c r="M43" i="11"/>
  <c r="L54" i="11"/>
  <c r="L56" i="11" s="1"/>
  <c r="L44" i="11"/>
  <c r="M37" i="11" s="1"/>
  <c r="U40" i="11"/>
  <c r="T43" i="15" l="1"/>
  <c r="T42" i="15"/>
  <c r="S70" i="15"/>
  <c r="S58" i="15"/>
  <c r="S61" i="15" s="1"/>
  <c r="AC30" i="11"/>
  <c r="AC29" i="11"/>
  <c r="AE21" i="11"/>
  <c r="AD24" i="11"/>
  <c r="AD27" i="11" s="1"/>
  <c r="M42" i="11"/>
  <c r="V40" i="11"/>
  <c r="L70" i="11"/>
  <c r="L58" i="11"/>
  <c r="L61" i="11" s="1"/>
  <c r="M55" i="11"/>
  <c r="M57" i="11" s="1"/>
  <c r="M59" i="11" s="1"/>
  <c r="M62" i="11" s="1"/>
  <c r="M45" i="11"/>
  <c r="N38" i="11" s="1"/>
  <c r="X41" i="11"/>
  <c r="Y41" i="11" s="1"/>
  <c r="Z41" i="11" s="1"/>
  <c r="AA41" i="11" s="1"/>
  <c r="AB41" i="11" s="1"/>
  <c r="AC41" i="11" s="1"/>
  <c r="AD41" i="11" s="1"/>
  <c r="AE41" i="11" s="1"/>
  <c r="AF41" i="11" s="1"/>
  <c r="AG41" i="11" s="1"/>
  <c r="AH41" i="11" s="1"/>
  <c r="T55" i="15" l="1"/>
  <c r="T57" i="15" s="1"/>
  <c r="T59" i="15" s="1"/>
  <c r="T62" i="15" s="1"/>
  <c r="T45" i="15"/>
  <c r="U38" i="15" s="1"/>
  <c r="T54" i="15"/>
  <c r="T56" i="15" s="1"/>
  <c r="T44" i="15"/>
  <c r="U37" i="15" s="1"/>
  <c r="AD29" i="11"/>
  <c r="AD30" i="11"/>
  <c r="AF21" i="11"/>
  <c r="AE24" i="11"/>
  <c r="AE27" i="11" s="1"/>
  <c r="N43" i="11"/>
  <c r="W40" i="11"/>
  <c r="M54" i="11"/>
  <c r="M56" i="11" s="1"/>
  <c r="M44" i="11"/>
  <c r="N37" i="11" s="1"/>
  <c r="T70" i="15" l="1"/>
  <c r="T58" i="15"/>
  <c r="T61" i="15" s="1"/>
  <c r="U43" i="15"/>
  <c r="U42" i="15"/>
  <c r="AG21" i="11"/>
  <c r="AF24" i="11"/>
  <c r="AF27" i="11" s="1"/>
  <c r="AE29" i="11"/>
  <c r="AE30" i="11"/>
  <c r="N42" i="11"/>
  <c r="M70" i="11"/>
  <c r="M58" i="11"/>
  <c r="M61" i="11" s="1"/>
  <c r="X40" i="11"/>
  <c r="Y40" i="11" s="1"/>
  <c r="N55" i="11"/>
  <c r="N57" i="11" s="1"/>
  <c r="N59" i="11" s="1"/>
  <c r="N62" i="11" s="1"/>
  <c r="N45" i="11"/>
  <c r="O38" i="11" s="1"/>
  <c r="U54" i="15" l="1"/>
  <c r="U56" i="15" s="1"/>
  <c r="U44" i="15"/>
  <c r="V37" i="15" s="1"/>
  <c r="U55" i="15"/>
  <c r="U57" i="15" s="1"/>
  <c r="U59" i="15" s="1"/>
  <c r="U62" i="15" s="1"/>
  <c r="U45" i="15"/>
  <c r="V38" i="15" s="1"/>
  <c r="AF29" i="11"/>
  <c r="AF30" i="11"/>
  <c r="AH21" i="11"/>
  <c r="AH24" i="11" s="1"/>
  <c r="AH27" i="11" s="1"/>
  <c r="AG24" i="11"/>
  <c r="AG27" i="11" s="1"/>
  <c r="Z40" i="11"/>
  <c r="AA40" i="11" s="1"/>
  <c r="AB40" i="11" s="1"/>
  <c r="AC40" i="11" s="1"/>
  <c r="AD40" i="11" s="1"/>
  <c r="AE40" i="11" s="1"/>
  <c r="AF40" i="11" s="1"/>
  <c r="AG40" i="11" s="1"/>
  <c r="AH40" i="11" s="1"/>
  <c r="O43" i="11"/>
  <c r="N54" i="11"/>
  <c r="N56" i="11" s="1"/>
  <c r="N44" i="11"/>
  <c r="O37" i="11" s="1"/>
  <c r="U70" i="15" l="1"/>
  <c r="U58" i="15"/>
  <c r="U61" i="15" s="1"/>
  <c r="V43" i="15"/>
  <c r="V42" i="15"/>
  <c r="AG29" i="11"/>
  <c r="AG30" i="11"/>
  <c r="AH29" i="11"/>
  <c r="AH30" i="11"/>
  <c r="O42" i="11"/>
  <c r="N70" i="11"/>
  <c r="N58" i="11"/>
  <c r="N61" i="11" s="1"/>
  <c r="O55" i="11"/>
  <c r="O57" i="11" s="1"/>
  <c r="O59" i="11" s="1"/>
  <c r="O62" i="11" s="1"/>
  <c r="O45" i="11"/>
  <c r="P38" i="11" s="1"/>
  <c r="V54" i="15" l="1"/>
  <c r="V56" i="15" s="1"/>
  <c r="V44" i="15"/>
  <c r="W37" i="15" s="1"/>
  <c r="V55" i="15"/>
  <c r="V57" i="15" s="1"/>
  <c r="V59" i="15" s="1"/>
  <c r="V62" i="15" s="1"/>
  <c r="V45" i="15"/>
  <c r="W38" i="15" s="1"/>
  <c r="P43" i="11"/>
  <c r="O54" i="11"/>
  <c r="O56" i="11" s="1"/>
  <c r="O44" i="11"/>
  <c r="P37" i="11" s="1"/>
  <c r="W43" i="15" l="1"/>
  <c r="W42" i="15"/>
  <c r="V70" i="15"/>
  <c r="V58" i="15"/>
  <c r="V61" i="15" s="1"/>
  <c r="P42" i="11"/>
  <c r="O70" i="11"/>
  <c r="O58" i="11"/>
  <c r="O61" i="11" s="1"/>
  <c r="P55" i="11"/>
  <c r="P57" i="11" s="1"/>
  <c r="P59" i="11" s="1"/>
  <c r="P62" i="11" s="1"/>
  <c r="P45" i="11"/>
  <c r="Q38" i="11" s="1"/>
  <c r="W54" i="15" l="1"/>
  <c r="W56" i="15" s="1"/>
  <c r="W44" i="15"/>
  <c r="X37" i="15" s="1"/>
  <c r="W55" i="15"/>
  <c r="W57" i="15" s="1"/>
  <c r="W59" i="15" s="1"/>
  <c r="W62" i="15" s="1"/>
  <c r="W45" i="15"/>
  <c r="X38" i="15" s="1"/>
  <c r="Q43" i="11"/>
  <c r="P54" i="11"/>
  <c r="P56" i="11" s="1"/>
  <c r="P44" i="11"/>
  <c r="Q37" i="11" s="1"/>
  <c r="W70" i="15" l="1"/>
  <c r="W58" i="15"/>
  <c r="W61" i="15" s="1"/>
  <c r="X43" i="15"/>
  <c r="X42" i="15"/>
  <c r="Q42" i="11"/>
  <c r="P70" i="11"/>
  <c r="P58" i="11"/>
  <c r="P61" i="11" s="1"/>
  <c r="Q55" i="11"/>
  <c r="Q57" i="11" s="1"/>
  <c r="Q59" i="11" s="1"/>
  <c r="Q62" i="11" s="1"/>
  <c r="Q45" i="11"/>
  <c r="R38" i="11" s="1"/>
  <c r="X54" i="15" l="1"/>
  <c r="X56" i="15" s="1"/>
  <c r="X44" i="15"/>
  <c r="Y37" i="15" s="1"/>
  <c r="X55" i="15"/>
  <c r="X57" i="15" s="1"/>
  <c r="X59" i="15" s="1"/>
  <c r="X62" i="15" s="1"/>
  <c r="X45" i="15"/>
  <c r="Y38" i="15" s="1"/>
  <c r="R43" i="11"/>
  <c r="Q54" i="11"/>
  <c r="Q56" i="11" s="1"/>
  <c r="Q44" i="11"/>
  <c r="R37" i="11" s="1"/>
  <c r="Y43" i="15" l="1"/>
  <c r="Y42" i="15"/>
  <c r="X70" i="15"/>
  <c r="X58" i="15"/>
  <c r="X61" i="15" s="1"/>
  <c r="R42" i="11"/>
  <c r="Q70" i="11"/>
  <c r="Q58" i="11"/>
  <c r="Q61" i="11" s="1"/>
  <c r="R55" i="11"/>
  <c r="R57" i="11" s="1"/>
  <c r="R59" i="11" s="1"/>
  <c r="R62" i="11" s="1"/>
  <c r="R45" i="11"/>
  <c r="S38" i="11" s="1"/>
  <c r="Y54" i="15" l="1"/>
  <c r="Y56" i="15" s="1"/>
  <c r="Y44" i="15"/>
  <c r="Z37" i="15" s="1"/>
  <c r="Y55" i="15"/>
  <c r="Y57" i="15" s="1"/>
  <c r="Y59" i="15" s="1"/>
  <c r="Y62" i="15" s="1"/>
  <c r="Y45" i="15"/>
  <c r="Z38" i="15" s="1"/>
  <c r="S43" i="11"/>
  <c r="R54" i="11"/>
  <c r="R56" i="11" s="1"/>
  <c r="R44" i="11"/>
  <c r="S37" i="11" s="1"/>
  <c r="Z43" i="15" l="1"/>
  <c r="Z42" i="15"/>
  <c r="Y70" i="15"/>
  <c r="Y58" i="15"/>
  <c r="Y61" i="15" s="1"/>
  <c r="S42" i="11"/>
  <c r="R70" i="11"/>
  <c r="R58" i="11"/>
  <c r="R61" i="11" s="1"/>
  <c r="S55" i="11"/>
  <c r="S57" i="11" s="1"/>
  <c r="S59" i="11" s="1"/>
  <c r="S62" i="11" s="1"/>
  <c r="S45" i="11"/>
  <c r="T38" i="11" s="1"/>
  <c r="Z54" i="15" l="1"/>
  <c r="Z56" i="15" s="1"/>
  <c r="Z44" i="15"/>
  <c r="AA37" i="15" s="1"/>
  <c r="Z55" i="15"/>
  <c r="Z57" i="15" s="1"/>
  <c r="Z59" i="15" s="1"/>
  <c r="Z62" i="15" s="1"/>
  <c r="Z45" i="15"/>
  <c r="AA38" i="15" s="1"/>
  <c r="T43" i="11"/>
  <c r="S54" i="11"/>
  <c r="S56" i="11" s="1"/>
  <c r="S44" i="11"/>
  <c r="T37" i="11" s="1"/>
  <c r="AA43" i="15" l="1"/>
  <c r="AA42" i="15"/>
  <c r="Z70" i="15"/>
  <c r="Z58" i="15"/>
  <c r="Z61" i="15" s="1"/>
  <c r="T42" i="11"/>
  <c r="S70" i="11"/>
  <c r="S58" i="11"/>
  <c r="S61" i="11" s="1"/>
  <c r="T55" i="11"/>
  <c r="T57" i="11" s="1"/>
  <c r="T59" i="11" s="1"/>
  <c r="T62" i="11" s="1"/>
  <c r="T45" i="11"/>
  <c r="U38" i="11" s="1"/>
  <c r="AA54" i="15" l="1"/>
  <c r="AA56" i="15" s="1"/>
  <c r="AA44" i="15"/>
  <c r="AB37" i="15" s="1"/>
  <c r="AA55" i="15"/>
  <c r="AA57" i="15" s="1"/>
  <c r="AA59" i="15" s="1"/>
  <c r="AA62" i="15" s="1"/>
  <c r="AA45" i="15"/>
  <c r="AB38" i="15" s="1"/>
  <c r="U43" i="11"/>
  <c r="T54" i="11"/>
  <c r="T56" i="11" s="1"/>
  <c r="T44" i="11"/>
  <c r="U37" i="11" s="1"/>
  <c r="AB43" i="15" l="1"/>
  <c r="AB42" i="15"/>
  <c r="AA70" i="15"/>
  <c r="AA58" i="15"/>
  <c r="AA61" i="15" s="1"/>
  <c r="U42" i="11"/>
  <c r="U55" i="11"/>
  <c r="U57" i="11" s="1"/>
  <c r="U59" i="11" s="1"/>
  <c r="U62" i="11" s="1"/>
  <c r="U45" i="11"/>
  <c r="V38" i="11" s="1"/>
  <c r="T70" i="11"/>
  <c r="T58" i="11"/>
  <c r="T61" i="11" s="1"/>
  <c r="AB54" i="15" l="1"/>
  <c r="AB56" i="15" s="1"/>
  <c r="AB44" i="15"/>
  <c r="AC37" i="15" s="1"/>
  <c r="AB55" i="15"/>
  <c r="AB57" i="15" s="1"/>
  <c r="AB59" i="15" s="1"/>
  <c r="AB62" i="15" s="1"/>
  <c r="AB45" i="15"/>
  <c r="AC38" i="15" s="1"/>
  <c r="U54" i="11"/>
  <c r="U56" i="11" s="1"/>
  <c r="U44" i="11"/>
  <c r="V37" i="11" s="1"/>
  <c r="V43" i="11"/>
  <c r="AB70" i="15" l="1"/>
  <c r="AB58" i="15"/>
  <c r="AB61" i="15" s="1"/>
  <c r="AC43" i="15"/>
  <c r="AC42" i="15"/>
  <c r="V55" i="11"/>
  <c r="V57" i="11" s="1"/>
  <c r="V59" i="11" s="1"/>
  <c r="V62" i="11" s="1"/>
  <c r="V45" i="11"/>
  <c r="W38" i="11" s="1"/>
  <c r="V42" i="11"/>
  <c r="U70" i="11"/>
  <c r="U58" i="11"/>
  <c r="U61" i="11" s="1"/>
  <c r="AC54" i="15" l="1"/>
  <c r="AC56" i="15" s="1"/>
  <c r="AC44" i="15"/>
  <c r="AD37" i="15" s="1"/>
  <c r="AC55" i="15"/>
  <c r="AC57" i="15" s="1"/>
  <c r="AC59" i="15" s="1"/>
  <c r="AC62" i="15" s="1"/>
  <c r="AC45" i="15"/>
  <c r="AD38" i="15" s="1"/>
  <c r="V54" i="11"/>
  <c r="V56" i="11" s="1"/>
  <c r="V44" i="11"/>
  <c r="W37" i="11" s="1"/>
  <c r="W43" i="11"/>
  <c r="AD43" i="15" l="1"/>
  <c r="AD42" i="15"/>
  <c r="AC70" i="15"/>
  <c r="AC58" i="15"/>
  <c r="AC61" i="15" s="1"/>
  <c r="W55" i="11"/>
  <c r="W57" i="11" s="1"/>
  <c r="W59" i="11" s="1"/>
  <c r="W62" i="11" s="1"/>
  <c r="W45" i="11"/>
  <c r="X38" i="11" s="1"/>
  <c r="W42" i="11"/>
  <c r="V70" i="11"/>
  <c r="V58" i="11"/>
  <c r="V61" i="11" s="1"/>
  <c r="AD54" i="15" l="1"/>
  <c r="AD56" i="15" s="1"/>
  <c r="AD44" i="15"/>
  <c r="AE37" i="15" s="1"/>
  <c r="AD55" i="15"/>
  <c r="AD57" i="15" s="1"/>
  <c r="AD59" i="15" s="1"/>
  <c r="AD62" i="15" s="1"/>
  <c r="AD45" i="15"/>
  <c r="AE38" i="15" s="1"/>
  <c r="X43" i="11"/>
  <c r="X55" i="11" s="1"/>
  <c r="X57" i="11" s="1"/>
  <c r="X59" i="11" s="1"/>
  <c r="X62" i="11" s="1"/>
  <c r="W54" i="11"/>
  <c r="W56" i="11" s="1"/>
  <c r="W44" i="11"/>
  <c r="X37" i="11" s="1"/>
  <c r="AE43" i="15" l="1"/>
  <c r="AE42" i="15"/>
  <c r="AD70" i="15"/>
  <c r="AD58" i="15"/>
  <c r="AD61" i="15" s="1"/>
  <c r="X45" i="11"/>
  <c r="Y38" i="11" s="1"/>
  <c r="Y43" i="11" s="1"/>
  <c r="Y45" i="11" s="1"/>
  <c r="Z38" i="11" s="1"/>
  <c r="Z43" i="11" s="1"/>
  <c r="X42" i="11"/>
  <c r="X54" i="11"/>
  <c r="X56" i="11" s="1"/>
  <c r="X44" i="11"/>
  <c r="Y37" i="11" s="1"/>
  <c r="Y42" i="11" s="1"/>
  <c r="W70" i="11"/>
  <c r="W58" i="11"/>
  <c r="W61" i="11" s="1"/>
  <c r="AE54" i="15" l="1"/>
  <c r="AE56" i="15" s="1"/>
  <c r="AE44" i="15"/>
  <c r="AF37" i="15" s="1"/>
  <c r="AE55" i="15"/>
  <c r="AE57" i="15" s="1"/>
  <c r="AE59" i="15" s="1"/>
  <c r="AE62" i="15" s="1"/>
  <c r="AE45" i="15"/>
  <c r="AF38" i="15" s="1"/>
  <c r="Y55" i="11"/>
  <c r="Y57" i="11" s="1"/>
  <c r="Y59" i="11" s="1"/>
  <c r="Y62" i="11" s="1"/>
  <c r="Y54" i="11"/>
  <c r="Y56" i="11" s="1"/>
  <c r="Y44" i="11"/>
  <c r="Z37" i="11" s="1"/>
  <c r="Z42" i="11" s="1"/>
  <c r="Z45" i="11"/>
  <c r="AA38" i="11" s="1"/>
  <c r="AA43" i="11" s="1"/>
  <c r="Z55" i="11"/>
  <c r="Z57" i="11" s="1"/>
  <c r="Z59" i="11" s="1"/>
  <c r="Z62" i="11" s="1"/>
  <c r="X70" i="11"/>
  <c r="X58" i="11"/>
  <c r="X61" i="11" s="1"/>
  <c r="AF43" i="15" l="1"/>
  <c r="AF42" i="15"/>
  <c r="AE70" i="15"/>
  <c r="AE58" i="15"/>
  <c r="AE61" i="15" s="1"/>
  <c r="Z44" i="11"/>
  <c r="AA37" i="11" s="1"/>
  <c r="AA42" i="11" s="1"/>
  <c r="Z54" i="11"/>
  <c r="Z56" i="11" s="1"/>
  <c r="AA45" i="11"/>
  <c r="AB38" i="11" s="1"/>
  <c r="AB43" i="11" s="1"/>
  <c r="AA55" i="11"/>
  <c r="AA57" i="11" s="1"/>
  <c r="AA59" i="11" s="1"/>
  <c r="AA62" i="11" s="1"/>
  <c r="Y70" i="11"/>
  <c r="Y58" i="11"/>
  <c r="Y61" i="11" s="1"/>
  <c r="AF55" i="15" l="1"/>
  <c r="AF57" i="15" s="1"/>
  <c r="AF59" i="15" s="1"/>
  <c r="AF62" i="15" s="1"/>
  <c r="AF45" i="15"/>
  <c r="AG38" i="15" s="1"/>
  <c r="AF54" i="15"/>
  <c r="AF56" i="15" s="1"/>
  <c r="AF44" i="15"/>
  <c r="AG37" i="15" s="1"/>
  <c r="AB45" i="11"/>
  <c r="AC38" i="11" s="1"/>
  <c r="AC43" i="11" s="1"/>
  <c r="AB55" i="11"/>
  <c r="AB57" i="11" s="1"/>
  <c r="AB59" i="11" s="1"/>
  <c r="AB62" i="11" s="1"/>
  <c r="Z70" i="11"/>
  <c r="Z58" i="11"/>
  <c r="Z61" i="11" s="1"/>
  <c r="AA44" i="11"/>
  <c r="AB37" i="11" s="1"/>
  <c r="AA54" i="11"/>
  <c r="AA56" i="11" s="1"/>
  <c r="AF70" i="15" l="1"/>
  <c r="AF58" i="15"/>
  <c r="AF61" i="15" s="1"/>
  <c r="AG42" i="15"/>
  <c r="AG43" i="15"/>
  <c r="AB42" i="11"/>
  <c r="AC45" i="11"/>
  <c r="AD38" i="11" s="1"/>
  <c r="AD43" i="11" s="1"/>
  <c r="AC55" i="11"/>
  <c r="AC57" i="11" s="1"/>
  <c r="AC59" i="11" s="1"/>
  <c r="AC62" i="11" s="1"/>
  <c r="AA70" i="11"/>
  <c r="AA58" i="11"/>
  <c r="AA61" i="11" s="1"/>
  <c r="AG55" i="15" l="1"/>
  <c r="AG57" i="15" s="1"/>
  <c r="AG59" i="15" s="1"/>
  <c r="AG62" i="15" s="1"/>
  <c r="AG45" i="15"/>
  <c r="AH38" i="15" s="1"/>
  <c r="AH43" i="15" s="1"/>
  <c r="AG54" i="15"/>
  <c r="AG56" i="15" s="1"/>
  <c r="AG44" i="15"/>
  <c r="AH37" i="15" s="1"/>
  <c r="AH42" i="15" s="1"/>
  <c r="AD45" i="11"/>
  <c r="AE38" i="11" s="1"/>
  <c r="AE43" i="11" s="1"/>
  <c r="AD55" i="11"/>
  <c r="AD57" i="11" s="1"/>
  <c r="AD59" i="11" s="1"/>
  <c r="AD62" i="11" s="1"/>
  <c r="AB44" i="11"/>
  <c r="AC37" i="11" s="1"/>
  <c r="AC42" i="11" s="1"/>
  <c r="AB54" i="11"/>
  <c r="AB56" i="11" s="1"/>
  <c r="AH54" i="15" l="1"/>
  <c r="AH56" i="15" s="1"/>
  <c r="AH44" i="15"/>
  <c r="AG70" i="15"/>
  <c r="AG58" i="15"/>
  <c r="AG61" i="15" s="1"/>
  <c r="AH55" i="15"/>
  <c r="AH57" i="15" s="1"/>
  <c r="AH59" i="15" s="1"/>
  <c r="AH62" i="15" s="1"/>
  <c r="D62" i="15" s="1"/>
  <c r="AH45" i="15"/>
  <c r="AC44" i="11"/>
  <c r="AD37" i="11" s="1"/>
  <c r="AD42" i="11" s="1"/>
  <c r="AC54" i="11"/>
  <c r="AC56" i="11" s="1"/>
  <c r="AB70" i="11"/>
  <c r="AB58" i="11"/>
  <c r="AB61" i="11" s="1"/>
  <c r="AE45" i="11"/>
  <c r="AF38" i="11" s="1"/>
  <c r="AF43" i="11" s="1"/>
  <c r="AE55" i="11"/>
  <c r="AE57" i="11" s="1"/>
  <c r="AE59" i="11" s="1"/>
  <c r="AE62" i="11" s="1"/>
  <c r="AH70" i="15" l="1"/>
  <c r="D70" i="15" s="1"/>
  <c r="AH58" i="15"/>
  <c r="AH61" i="15" s="1"/>
  <c r="D61" i="15" s="1"/>
  <c r="AC70" i="11"/>
  <c r="AC58" i="11"/>
  <c r="AC61" i="11" s="1"/>
  <c r="AF45" i="11"/>
  <c r="AG38" i="11" s="1"/>
  <c r="AG43" i="11" s="1"/>
  <c r="AF55" i="11"/>
  <c r="AF57" i="11" s="1"/>
  <c r="AF59" i="11" s="1"/>
  <c r="AF62" i="11" s="1"/>
  <c r="AD44" i="11"/>
  <c r="AE37" i="11" s="1"/>
  <c r="AE42" i="11" s="1"/>
  <c r="AD54" i="11"/>
  <c r="AD56" i="11" s="1"/>
  <c r="AD70" i="11" l="1"/>
  <c r="AD58" i="11"/>
  <c r="AD61" i="11" s="1"/>
  <c r="AE44" i="11"/>
  <c r="AF37" i="11" s="1"/>
  <c r="AE54" i="11"/>
  <c r="AE56" i="11" s="1"/>
  <c r="AG45" i="11"/>
  <c r="AH38" i="11" s="1"/>
  <c r="AH43" i="11" s="1"/>
  <c r="AG55" i="11"/>
  <c r="AG57" i="11" s="1"/>
  <c r="AG59" i="11" s="1"/>
  <c r="AG62" i="11" s="1"/>
  <c r="AH45" i="11" l="1"/>
  <c r="AH55" i="11"/>
  <c r="AH57" i="11" s="1"/>
  <c r="AH59" i="11" s="1"/>
  <c r="AH62" i="11" s="1"/>
  <c r="D62" i="11" s="1"/>
  <c r="AF42" i="11"/>
  <c r="AE70" i="11"/>
  <c r="AE58" i="11"/>
  <c r="AE61" i="11" s="1"/>
  <c r="AF44" i="11" l="1"/>
  <c r="AG37" i="11" s="1"/>
  <c r="AG42" i="11" s="1"/>
  <c r="AF54" i="11"/>
  <c r="AF56" i="11" s="1"/>
  <c r="AF70" i="11" l="1"/>
  <c r="AF58" i="11"/>
  <c r="AF61" i="11" s="1"/>
  <c r="AG44" i="11"/>
  <c r="AH37" i="11" s="1"/>
  <c r="AH42" i="11" s="1"/>
  <c r="AG54" i="11"/>
  <c r="AG56" i="11" s="1"/>
  <c r="AH44" i="11" l="1"/>
  <c r="AH54" i="11"/>
  <c r="AH56" i="11" s="1"/>
  <c r="AG70" i="11"/>
  <c r="AG58" i="11"/>
  <c r="AG61" i="11" s="1"/>
  <c r="AH70" i="11" l="1"/>
  <c r="D70" i="11" s="1"/>
  <c r="AH58" i="11"/>
  <c r="AH61" i="11" s="1"/>
  <c r="D61" i="11" s="1"/>
</calcChain>
</file>

<file path=xl/sharedStrings.xml><?xml version="1.0" encoding="utf-8"?>
<sst xmlns="http://purl.oclc.org/ooxml/spreadsheetml/main" count="174" uniqueCount="91">
  <si>
    <t>Capacidad (MW)</t>
  </si>
  <si>
    <t>A</t>
  </si>
  <si>
    <t>B</t>
  </si>
  <si>
    <t>Z</t>
  </si>
  <si>
    <t>Factor de Capacidad (%)</t>
  </si>
  <si>
    <t>Horas en el año (pu)</t>
  </si>
  <si>
    <t>D</t>
  </si>
  <si>
    <t>E = C x D</t>
  </si>
  <si>
    <t>C = AxBxZ/1000</t>
  </si>
  <si>
    <t>Total de ingresos anualers (MUSD)</t>
  </si>
  <si>
    <t>Costo variable de combustible (USD/MWh)</t>
  </si>
  <si>
    <t>Costo de O&amp;M variables (USD/MWh)</t>
  </si>
  <si>
    <t>Costo de O&amp;M fijos (USD/kW/año)</t>
  </si>
  <si>
    <t>Generación Total anual (GWh)</t>
  </si>
  <si>
    <t>G1</t>
  </si>
  <si>
    <t>G2</t>
  </si>
  <si>
    <t>F1</t>
  </si>
  <si>
    <t>Costo anuales de combustible (MUSD)</t>
  </si>
  <si>
    <t>Incremental anual de costos fijos (%)</t>
  </si>
  <si>
    <t>Costo anual de O&amp;M</t>
  </si>
  <si>
    <t xml:space="preserve">Total anual de costos operativos </t>
  </si>
  <si>
    <t>EBITDA</t>
  </si>
  <si>
    <t>Estructura del Financiamiento</t>
  </si>
  <si>
    <t>DD</t>
  </si>
  <si>
    <t>DP</t>
  </si>
  <si>
    <t>EQ</t>
  </si>
  <si>
    <t>EQP</t>
  </si>
  <si>
    <t>CAPEX</t>
  </si>
  <si>
    <t>Costo del EPC (USD/kW)</t>
  </si>
  <si>
    <t>CKW</t>
  </si>
  <si>
    <t>CAP = A x CKW /1000</t>
  </si>
  <si>
    <t>Total de CAPEX (MUSD)</t>
  </si>
  <si>
    <t>J = CAP x DD</t>
  </si>
  <si>
    <t>Ñ</t>
  </si>
  <si>
    <t>M = pago(DP, Ñ, J)</t>
  </si>
  <si>
    <t>J(i+1)= J(i) - L (i)</t>
  </si>
  <si>
    <t>K (i)= J (i) x DP</t>
  </si>
  <si>
    <t>L (i)= M - K (i)</t>
  </si>
  <si>
    <t>Ingresos a los que se le aplica impuestos</t>
  </si>
  <si>
    <t>Impuestos</t>
  </si>
  <si>
    <t>IM</t>
  </si>
  <si>
    <t>Impuesto a la ganancia (%)</t>
  </si>
  <si>
    <t>Amortización de la deuda (MUSD)</t>
  </si>
  <si>
    <t>Costo anual de la deuda (MUSD)</t>
  </si>
  <si>
    <t>Años para pagar la deuda (pu)</t>
  </si>
  <si>
    <t>Deuda pendiente (MUSD)</t>
  </si>
  <si>
    <t>Prestamo inicial (MUSD)</t>
  </si>
  <si>
    <t>Retorno esperado del Equity (%)</t>
  </si>
  <si>
    <t>Equity (%)</t>
  </si>
  <si>
    <t>Costo de la Deuda (%)</t>
  </si>
  <si>
    <t>Deuda (%)</t>
  </si>
  <si>
    <t>MACRS (años de aceleración de la amortización)</t>
  </si>
  <si>
    <t>Depreciación MACRS (MUSD)</t>
  </si>
  <si>
    <t>N (i) = J (i) x CM (i)</t>
  </si>
  <si>
    <t>Acumulado de coef. de MACRS</t>
  </si>
  <si>
    <t>I (i) = E - H</t>
  </si>
  <si>
    <t>F (i) = F1 x C /1000</t>
  </si>
  <si>
    <t>G (i)= G1 x C /1000 +</t>
  </si>
  <si>
    <t>G3 (i)</t>
  </si>
  <si>
    <t>G2 x G3 (i) x A / 1000</t>
  </si>
  <si>
    <t>H (i) = F + G (i)</t>
  </si>
  <si>
    <t>Pago de impuestos</t>
  </si>
  <si>
    <t>P (i) = O (i) x IM</t>
  </si>
  <si>
    <t>Q (i) = I (i) - P (i) - M (i)</t>
  </si>
  <si>
    <t>Actualizador de taza de retorno del Equity</t>
  </si>
  <si>
    <t>Flujo de caja (virtual) que ve el Equity</t>
  </si>
  <si>
    <t>Pago de intereses por la deuda  (MUSD)</t>
  </si>
  <si>
    <t>EQ$ = CAP x EQ</t>
  </si>
  <si>
    <t>Valor actual del flujo de caja virtual (MUSD)</t>
  </si>
  <si>
    <t>Lazar dice que "Asume monetización instantánea de beneficios fiscales"</t>
  </si>
  <si>
    <t>KK (i) = 1/(1+EQP)^(i-0,5)</t>
  </si>
  <si>
    <t>VV (i) = Q (i) x KK (i)</t>
  </si>
  <si>
    <t>Coificientes de MACRS para 5 años y medio año (%)</t>
  </si>
  <si>
    <t>Pago de impuestos actulizados</t>
  </si>
  <si>
    <t>O (i) = I (i) - N (i) - K (i)</t>
  </si>
  <si>
    <t>Año (i)</t>
  </si>
  <si>
    <t>Los valores en azul es la tabla de Lazard con pago de deuda diferente</t>
  </si>
  <si>
    <t>Equity (MUSD)</t>
  </si>
  <si>
    <t>USD/MWh-d</t>
  </si>
  <si>
    <t>Costo nivelado   (USD/MWh-d)</t>
  </si>
  <si>
    <t>LCOE (valor que cumple sum(vV)=EQ$)</t>
  </si>
  <si>
    <t>Con</t>
  </si>
  <si>
    <t>se equiparan y verifica el valor de la tabla de Lazard</t>
  </si>
  <si>
    <t>f(i)</t>
  </si>
  <si>
    <t>Factor de degradación en el año 30</t>
  </si>
  <si>
    <t>fd</t>
  </si>
  <si>
    <t>Factor de degradación anual</t>
  </si>
  <si>
    <t>raiz(29)(1-fd)</t>
  </si>
  <si>
    <t>Factor nominal de degradación anual</t>
  </si>
  <si>
    <t>Lo marcado con rojo es lo modificado de la tabla original</t>
  </si>
  <si>
    <t>Lo marcado con rojo es lo modificado o agregado a la tabla original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</si>
</sst>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6" formatCode="#,##0.0_ ;[Red]\-#,##0.0\ "/>
    <numFmt numFmtId="170" formatCode="0.00_ ;\-0.00\ "/>
    <numFmt numFmtId="180" formatCode="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start/>
      <end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9" fontId="0" fillId="0" borderId="0" xfId="0" applyNumberFormat="1"/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9" fontId="0" fillId="0" borderId="0" xfId="2" applyNumberFormat="1" applyFont="1"/>
    <xf numFmtId="0" fontId="2" fillId="0" borderId="0" xfId="0" applyFont="1"/>
    <xf numFmtId="0" fontId="0" fillId="2" borderId="0" xfId="0" applyFill="1"/>
    <xf numFmtId="164" fontId="0" fillId="2" borderId="0" xfId="0" applyNumberFormat="1" applyFill="1"/>
    <xf numFmtId="164" fontId="2" fillId="2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/>
    <xf numFmtId="9" fontId="0" fillId="0" borderId="0" xfId="2" applyFont="1" applyBorder="1"/>
    <xf numFmtId="9" fontId="0" fillId="0" borderId="0" xfId="2" applyFont="1" applyFill="1" applyBorder="1"/>
    <xf numFmtId="0" fontId="0" fillId="0" borderId="0" xfId="0" applyFill="1" applyBorder="1"/>
    <xf numFmtId="0" fontId="7" fillId="0" borderId="0" xfId="0" applyFont="1"/>
    <xf numFmtId="0" fontId="6" fillId="0" borderId="0" xfId="0" applyFont="1"/>
    <xf numFmtId="164" fontId="6" fillId="0" borderId="0" xfId="0" applyNumberFormat="1" applyFont="1"/>
    <xf numFmtId="164" fontId="6" fillId="2" borderId="0" xfId="0" applyNumberFormat="1" applyFont="1" applyFill="1"/>
    <xf numFmtId="9" fontId="6" fillId="0" borderId="0" xfId="2" applyNumberFormat="1" applyFont="1"/>
    <xf numFmtId="164" fontId="6" fillId="0" borderId="0" xfId="0" applyNumberFormat="1" applyFont="1" applyFill="1"/>
    <xf numFmtId="9" fontId="6" fillId="0" borderId="0" xfId="0" applyNumberFormat="1" applyFont="1"/>
    <xf numFmtId="0" fontId="6" fillId="0" borderId="0" xfId="0" applyFont="1" applyFill="1"/>
    <xf numFmtId="0" fontId="4" fillId="0" borderId="0" xfId="0" applyFont="1" applyFill="1" applyBorder="1"/>
    <xf numFmtId="1" fontId="0" fillId="0" borderId="0" xfId="0" applyNumberFormat="1" applyFill="1" applyBorder="1"/>
    <xf numFmtId="9" fontId="0" fillId="0" borderId="0" xfId="0" applyNumberFormat="1" applyFill="1"/>
    <xf numFmtId="0" fontId="6" fillId="0" borderId="0" xfId="0" applyFont="1" applyFill="1" applyBorder="1"/>
    <xf numFmtId="1" fontId="6" fillId="0" borderId="0" xfId="0" applyNumberFormat="1" applyFont="1" applyFill="1" applyBorder="1"/>
    <xf numFmtId="10" fontId="6" fillId="0" borderId="0" xfId="0" applyNumberFormat="1" applyFont="1"/>
    <xf numFmtId="2" fontId="2" fillId="3" borderId="0" xfId="0" applyNumberFormat="1" applyFont="1" applyFill="1"/>
    <xf numFmtId="170" fontId="5" fillId="0" borderId="0" xfId="1" applyNumberFormat="1" applyFont="1"/>
    <xf numFmtId="164" fontId="3" fillId="0" borderId="0" xfId="0" applyNumberFormat="1" applyFont="1"/>
    <xf numFmtId="164" fontId="3" fillId="2" borderId="0" xfId="0" applyNumberFormat="1" applyFont="1" applyFill="1"/>
    <xf numFmtId="164" fontId="2" fillId="4" borderId="0" xfId="0" applyNumberFormat="1" applyFont="1" applyFill="1"/>
    <xf numFmtId="1" fontId="0" fillId="5" borderId="0" xfId="0" applyNumberFormat="1" applyFill="1"/>
    <xf numFmtId="0" fontId="0" fillId="5" borderId="0" xfId="0" applyFill="1"/>
    <xf numFmtId="0" fontId="6" fillId="5" borderId="0" xfId="0" applyFont="1" applyFill="1"/>
    <xf numFmtId="166" fontId="0" fillId="5" borderId="0" xfId="0" applyNumberFormat="1" applyFill="1"/>
    <xf numFmtId="9" fontId="0" fillId="5" borderId="0" xfId="0" applyNumberFormat="1" applyFill="1"/>
    <xf numFmtId="180" fontId="0" fillId="0" borderId="0" xfId="0" applyNumberFormat="1"/>
    <xf numFmtId="164" fontId="6" fillId="5" borderId="0" xfId="0" applyNumberFormat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Relationship Id="rId4" Type="http://purl.oclc.org/ooxml/officeDocument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purl.oclc.org/ooxml/officeDocument/relationships/image" Target="../media/image3.png"/><Relationship Id="rId2" Type="http://purl.oclc.org/ooxml/officeDocument/relationships/image" Target="../media/image2.png"/><Relationship Id="rId1" Type="http://purl.oclc.org/ooxml/officeDocument/relationships/image" Target="../media/image1.png"/><Relationship Id="rId4" Type="http://purl.oclc.org/ooxml/officeDocument/relationships/image" Target="../media/image4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4</xdr:col>
      <xdr:colOff>394791</xdr:colOff>
      <xdr:row>45</xdr:row>
      <xdr:rowOff>49827</xdr:rowOff>
    </xdr:from>
    <xdr:to>
      <xdr:col>8</xdr:col>
      <xdr:colOff>399144</xdr:colOff>
      <xdr:row>47</xdr:row>
      <xdr:rowOff>171751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4734562" y="8475370"/>
          <a:ext cx="2065382" cy="513810"/>
        </a:xfrm>
        <a:prstGeom prst="rect">
          <a:avLst/>
        </a:prstGeom>
      </xdr:spPr>
    </xdr:pic>
    <xdr:clientData/>
  </xdr:twoCellAnchor>
  <xdr:twoCellAnchor editAs="oneCell">
    <xdr:from>
      <xdr:col>6</xdr:col>
      <xdr:colOff>56968</xdr:colOff>
      <xdr:row>30</xdr:row>
      <xdr:rowOff>156326</xdr:rowOff>
    </xdr:from>
    <xdr:to>
      <xdr:col>11</xdr:col>
      <xdr:colOff>221343</xdr:colOff>
      <xdr:row>35</xdr:row>
      <xdr:rowOff>48141</xdr:rowOff>
    </xdr:to>
    <xdr:pic>
      <xdr:nvPicPr>
        <xdr:cNvPr id="5" name="Imagen 4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5427254" y="5642726"/>
          <a:ext cx="2537460" cy="871529"/>
        </a:xfrm>
        <a:prstGeom prst="rect">
          <a:avLst/>
        </a:prstGeom>
      </xdr:spPr>
    </xdr:pic>
    <xdr:clientData/>
  </xdr:twoCellAnchor>
  <xdr:twoCellAnchor editAs="oneCell">
    <xdr:from>
      <xdr:col>4</xdr:col>
      <xdr:colOff>477884</xdr:colOff>
      <xdr:row>63</xdr:row>
      <xdr:rowOff>23223</xdr:rowOff>
    </xdr:from>
    <xdr:to>
      <xdr:col>32</xdr:col>
      <xdr:colOff>45259</xdr:colOff>
      <xdr:row>67</xdr:row>
      <xdr:rowOff>188685</xdr:rowOff>
    </xdr:to>
    <xdr:pic>
      <xdr:nvPicPr>
        <xdr:cNvPr id="6" name="Imagen 5"/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4817655" y="11975737"/>
          <a:ext cx="4357090" cy="949234"/>
        </a:xfrm>
        <a:prstGeom prst="rect">
          <a:avLst/>
        </a:prstGeom>
      </xdr:spPr>
    </xdr:pic>
    <xdr:clientData/>
  </xdr:twoCellAnchor>
  <xdr:twoCellAnchor editAs="oneCell">
    <xdr:from>
      <xdr:col>34</xdr:col>
      <xdr:colOff>302986</xdr:colOff>
      <xdr:row>0</xdr:row>
      <xdr:rowOff>0</xdr:rowOff>
    </xdr:from>
    <xdr:to>
      <xdr:col>35</xdr:col>
      <xdr:colOff>702434</xdr:colOff>
      <xdr:row>30</xdr:row>
      <xdr:rowOff>56457</xdr:rowOff>
    </xdr:to>
    <xdr:pic>
      <xdr:nvPicPr>
        <xdr:cNvPr id="4" name="Imagen 3"/>
        <xdr:cNvPicPr>
          <a:picLocks noChangeAspect="1"/>
        </xdr:cNvPicPr>
      </xdr:nvPicPr>
      <xdr:blipFill>
        <a:blip xmlns:r="http://purl.oclc.org/ooxml/officeDocument/relationships" r:embed="rId4"/>
        <a:stretch>
          <a:fillRect/>
        </a:stretch>
      </xdr:blipFill>
      <xdr:spPr>
        <a:xfrm>
          <a:off x="10158186" y="0"/>
          <a:ext cx="1190476" cy="5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4</xdr:col>
      <xdr:colOff>394791</xdr:colOff>
      <xdr:row>45</xdr:row>
      <xdr:rowOff>49827</xdr:rowOff>
    </xdr:from>
    <xdr:to>
      <xdr:col>8</xdr:col>
      <xdr:colOff>399144</xdr:colOff>
      <xdr:row>47</xdr:row>
      <xdr:rowOff>171751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/>
        <a:stretch>
          <a:fillRect/>
        </a:stretch>
      </xdr:blipFill>
      <xdr:spPr>
        <a:xfrm>
          <a:off x="4738191" y="8568987"/>
          <a:ext cx="2076993" cy="518164"/>
        </a:xfrm>
        <a:prstGeom prst="rect">
          <a:avLst/>
        </a:prstGeom>
      </xdr:spPr>
    </xdr:pic>
    <xdr:clientData/>
  </xdr:twoCellAnchor>
  <xdr:twoCellAnchor editAs="oneCell">
    <xdr:from>
      <xdr:col>6</xdr:col>
      <xdr:colOff>56968</xdr:colOff>
      <xdr:row>30</xdr:row>
      <xdr:rowOff>156326</xdr:rowOff>
    </xdr:from>
    <xdr:to>
      <xdr:col>11</xdr:col>
      <xdr:colOff>221343</xdr:colOff>
      <xdr:row>35</xdr:row>
      <xdr:rowOff>48141</xdr:rowOff>
    </xdr:to>
    <xdr:pic>
      <xdr:nvPicPr>
        <xdr:cNvPr id="3" name="Imagen 2"/>
        <xdr:cNvPicPr>
          <a:picLocks noChangeAspect="1"/>
        </xdr:cNvPicPr>
      </xdr:nvPicPr>
      <xdr:blipFill>
        <a:blip xmlns:r="http://purl.oclc.org/ooxml/officeDocument/relationships" r:embed="rId2"/>
        <a:stretch>
          <a:fillRect/>
        </a:stretch>
      </xdr:blipFill>
      <xdr:spPr>
        <a:xfrm>
          <a:off x="5436688" y="5703686"/>
          <a:ext cx="2549435" cy="882415"/>
        </a:xfrm>
        <a:prstGeom prst="rect">
          <a:avLst/>
        </a:prstGeom>
      </xdr:spPr>
    </xdr:pic>
    <xdr:clientData/>
  </xdr:twoCellAnchor>
  <xdr:twoCellAnchor editAs="oneCell">
    <xdr:from>
      <xdr:col>4</xdr:col>
      <xdr:colOff>477884</xdr:colOff>
      <xdr:row>63</xdr:row>
      <xdr:rowOff>23223</xdr:rowOff>
    </xdr:from>
    <xdr:to>
      <xdr:col>32</xdr:col>
      <xdr:colOff>45259</xdr:colOff>
      <xdr:row>67</xdr:row>
      <xdr:rowOff>188685</xdr:rowOff>
    </xdr:to>
    <xdr:pic>
      <xdr:nvPicPr>
        <xdr:cNvPr id="4" name="Imagen 3"/>
        <xdr:cNvPicPr>
          <a:picLocks noChangeAspect="1"/>
        </xdr:cNvPicPr>
      </xdr:nvPicPr>
      <xdr:blipFill>
        <a:blip xmlns:r="http://purl.oclc.org/ooxml/officeDocument/relationships" r:embed="rId3"/>
        <a:stretch>
          <a:fillRect/>
        </a:stretch>
      </xdr:blipFill>
      <xdr:spPr>
        <a:xfrm>
          <a:off x="4821284" y="12108543"/>
          <a:ext cx="4428935" cy="957942"/>
        </a:xfrm>
        <a:prstGeom prst="rect">
          <a:avLst/>
        </a:prstGeom>
      </xdr:spPr>
    </xdr:pic>
    <xdr:clientData/>
  </xdr:twoCellAnchor>
  <xdr:twoCellAnchor editAs="oneCell">
    <xdr:from>
      <xdr:col>34</xdr:col>
      <xdr:colOff>302986</xdr:colOff>
      <xdr:row>0</xdr:row>
      <xdr:rowOff>0</xdr:rowOff>
    </xdr:from>
    <xdr:to>
      <xdr:col>35</xdr:col>
      <xdr:colOff>702434</xdr:colOff>
      <xdr:row>30</xdr:row>
      <xdr:rowOff>56457</xdr:rowOff>
    </xdr:to>
    <xdr:pic>
      <xdr:nvPicPr>
        <xdr:cNvPr id="5" name="Imagen 4"/>
        <xdr:cNvPicPr>
          <a:picLocks noChangeAspect="1"/>
        </xdr:cNvPicPr>
      </xdr:nvPicPr>
      <xdr:blipFill>
        <a:blip xmlns:r="http://purl.oclc.org/ooxml/officeDocument/relationships" r:embed="rId4"/>
        <a:stretch>
          <a:fillRect/>
        </a:stretch>
      </xdr:blipFill>
      <xdr:spPr>
        <a:xfrm>
          <a:off x="10376626" y="0"/>
          <a:ext cx="1191928" cy="5603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AN72"/>
  <sheetViews>
    <sheetView tabSelected="1" zoomScale="105" zoomScaleNormal="105" workbookViewId="0">
      <selection activeCell="F6" sqref="F6"/>
    </sheetView>
  </sheetViews>
  <sheetFormatPr baseColWidth="10" defaultRowHeight="15.6" x14ac:dyDescent="0.3"/>
  <cols>
    <col min="1" max="1" width="2.88671875" customWidth="1"/>
    <col min="2" max="2" width="37.6640625" customWidth="1"/>
    <col min="3" max="3" width="16.5546875" customWidth="1"/>
    <col min="4" max="4" width="6.21875" customWidth="1"/>
    <col min="5" max="9" width="7.5546875" style="18" customWidth="1"/>
    <col min="10" max="10" width="6.6640625" style="18" customWidth="1"/>
    <col min="11" max="12" width="5.44140625" customWidth="1"/>
    <col min="13" max="32" width="0.77734375" customWidth="1"/>
    <col min="33" max="34" width="6.33203125" customWidth="1"/>
  </cols>
  <sheetData>
    <row r="1" spans="2:40" x14ac:dyDescent="0.3">
      <c r="B1" s="37" t="s">
        <v>89</v>
      </c>
      <c r="C1" s="37"/>
      <c r="D1" s="10"/>
      <c r="E1" s="24"/>
      <c r="F1" s="24"/>
      <c r="G1" s="24"/>
      <c r="H1" s="24"/>
      <c r="I1" s="24"/>
      <c r="J1" s="2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40" x14ac:dyDescent="0.3">
      <c r="B2" s="6" t="s">
        <v>75</v>
      </c>
      <c r="C2" s="6"/>
      <c r="D2" s="6"/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6">
        <v>17</v>
      </c>
      <c r="V2" s="6">
        <v>18</v>
      </c>
      <c r="W2" s="6">
        <v>19</v>
      </c>
      <c r="X2" s="6">
        <v>20</v>
      </c>
      <c r="Y2" s="6">
        <v>21</v>
      </c>
      <c r="Z2" s="6">
        <v>22</v>
      </c>
      <c r="AA2" s="6">
        <v>23</v>
      </c>
      <c r="AB2" s="6">
        <v>24</v>
      </c>
      <c r="AC2" s="6">
        <v>25</v>
      </c>
      <c r="AD2" s="6">
        <v>26</v>
      </c>
      <c r="AE2" s="6">
        <v>27</v>
      </c>
      <c r="AF2" s="6">
        <v>28</v>
      </c>
      <c r="AG2" s="6">
        <v>29</v>
      </c>
      <c r="AH2" s="6">
        <v>30</v>
      </c>
      <c r="AI2" s="6"/>
    </row>
    <row r="3" spans="2:40" x14ac:dyDescent="0.3">
      <c r="B3" t="s">
        <v>0</v>
      </c>
      <c r="C3" t="s">
        <v>1</v>
      </c>
      <c r="D3" s="37">
        <v>150</v>
      </c>
    </row>
    <row r="4" spans="2:40" x14ac:dyDescent="0.3">
      <c r="B4" t="s">
        <v>4</v>
      </c>
      <c r="C4" t="s">
        <v>2</v>
      </c>
      <c r="D4" s="40">
        <v>0.34</v>
      </c>
      <c r="Z4" s="1"/>
      <c r="AA4" s="1"/>
    </row>
    <row r="5" spans="2:40" x14ac:dyDescent="0.3">
      <c r="B5" t="s">
        <v>5</v>
      </c>
      <c r="C5" t="s">
        <v>3</v>
      </c>
      <c r="D5" s="32">
        <f>8765.82</f>
        <v>8765.82</v>
      </c>
    </row>
    <row r="6" spans="2:40" x14ac:dyDescent="0.3">
      <c r="B6" t="s">
        <v>13</v>
      </c>
      <c r="C6" t="s">
        <v>8</v>
      </c>
      <c r="D6" s="3">
        <f>+D4*D3*$D$5/1000</f>
        <v>447.05682000000007</v>
      </c>
    </row>
    <row r="7" spans="2:40" x14ac:dyDescent="0.3">
      <c r="G7" s="28"/>
      <c r="H7" s="28"/>
      <c r="I7" s="29"/>
      <c r="J7" s="29"/>
      <c r="K7" s="26"/>
      <c r="L7" s="26"/>
      <c r="M7" s="15"/>
      <c r="N7" s="14"/>
    </row>
    <row r="8" spans="2:40" x14ac:dyDescent="0.3">
      <c r="B8" s="6" t="s">
        <v>27</v>
      </c>
      <c r="F8" s="24"/>
      <c r="G8" s="24"/>
      <c r="H8" s="28"/>
      <c r="I8" s="29"/>
      <c r="J8" s="29"/>
      <c r="K8" s="26"/>
      <c r="L8" s="26"/>
      <c r="M8" s="15"/>
      <c r="N8" s="14"/>
    </row>
    <row r="9" spans="2:40" x14ac:dyDescent="0.3">
      <c r="B9" t="s">
        <v>28</v>
      </c>
      <c r="C9" t="s">
        <v>29</v>
      </c>
      <c r="D9" s="36">
        <v>950</v>
      </c>
      <c r="F9" s="24"/>
      <c r="G9" s="28"/>
      <c r="H9" s="28"/>
      <c r="I9" s="28"/>
      <c r="J9" s="28"/>
      <c r="K9" s="25"/>
      <c r="L9" s="25"/>
      <c r="M9" s="16"/>
    </row>
    <row r="10" spans="2:40" x14ac:dyDescent="0.3">
      <c r="B10" t="s">
        <v>31</v>
      </c>
      <c r="C10" t="s">
        <v>30</v>
      </c>
      <c r="D10" s="3">
        <f>+D9*D3/1000</f>
        <v>142.5</v>
      </c>
      <c r="G10" s="28"/>
      <c r="H10" s="28"/>
      <c r="I10" s="28"/>
      <c r="J10" s="28"/>
      <c r="K10" s="16"/>
      <c r="L10" s="16"/>
      <c r="M10" s="16"/>
    </row>
    <row r="11" spans="2:40" x14ac:dyDescent="0.3">
      <c r="F11" s="2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3" spans="2:40" x14ac:dyDescent="0.3">
      <c r="B13" t="s">
        <v>79</v>
      </c>
      <c r="C13" t="s">
        <v>6</v>
      </c>
      <c r="D13" s="12">
        <f>+D66</f>
        <v>29.95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2:40" x14ac:dyDescent="0.3">
      <c r="D14" s="8">
        <f>+D66</f>
        <v>29.95</v>
      </c>
      <c r="F14" s="7" t="s">
        <v>76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6" spans="2:40" x14ac:dyDescent="0.3">
      <c r="B16" s="6" t="s">
        <v>9</v>
      </c>
      <c r="C16" t="s">
        <v>7</v>
      </c>
      <c r="D16" s="2">
        <f>+D13*D6/1000</f>
        <v>13.389351759</v>
      </c>
      <c r="E16" s="19">
        <f>+$D$16</f>
        <v>13.389351759</v>
      </c>
      <c r="F16" s="19">
        <f t="shared" ref="F16:AH16" si="0">+$D$16</f>
        <v>13.389351759</v>
      </c>
      <c r="G16" s="19">
        <f t="shared" si="0"/>
        <v>13.389351759</v>
      </c>
      <c r="H16" s="19">
        <f t="shared" si="0"/>
        <v>13.389351759</v>
      </c>
      <c r="I16" s="19">
        <f t="shared" si="0"/>
        <v>13.389351759</v>
      </c>
      <c r="J16" s="19">
        <f t="shared" si="0"/>
        <v>13.389351759</v>
      </c>
      <c r="K16" s="2">
        <f t="shared" si="0"/>
        <v>13.389351759</v>
      </c>
      <c r="L16" s="2">
        <f t="shared" si="0"/>
        <v>13.389351759</v>
      </c>
      <c r="M16" s="2">
        <f t="shared" si="0"/>
        <v>13.389351759</v>
      </c>
      <c r="N16" s="2">
        <f t="shared" si="0"/>
        <v>13.389351759</v>
      </c>
      <c r="O16" s="2">
        <f t="shared" si="0"/>
        <v>13.389351759</v>
      </c>
      <c r="P16" s="2">
        <f t="shared" si="0"/>
        <v>13.389351759</v>
      </c>
      <c r="Q16" s="2">
        <f t="shared" si="0"/>
        <v>13.389351759</v>
      </c>
      <c r="R16" s="2">
        <f t="shared" si="0"/>
        <v>13.389351759</v>
      </c>
      <c r="S16" s="2">
        <f t="shared" si="0"/>
        <v>13.389351759</v>
      </c>
      <c r="T16" s="2">
        <f t="shared" si="0"/>
        <v>13.389351759</v>
      </c>
      <c r="U16" s="2">
        <f t="shared" si="0"/>
        <v>13.389351759</v>
      </c>
      <c r="V16" s="2">
        <f t="shared" si="0"/>
        <v>13.389351759</v>
      </c>
      <c r="W16" s="2">
        <f t="shared" si="0"/>
        <v>13.389351759</v>
      </c>
      <c r="X16" s="2">
        <f t="shared" si="0"/>
        <v>13.389351759</v>
      </c>
      <c r="Y16" s="2">
        <f t="shared" si="0"/>
        <v>13.389351759</v>
      </c>
      <c r="Z16" s="2">
        <f t="shared" si="0"/>
        <v>13.389351759</v>
      </c>
      <c r="AA16" s="2">
        <f t="shared" si="0"/>
        <v>13.389351759</v>
      </c>
      <c r="AB16" s="2">
        <f t="shared" si="0"/>
        <v>13.389351759</v>
      </c>
      <c r="AC16" s="2">
        <f t="shared" si="0"/>
        <v>13.389351759</v>
      </c>
      <c r="AD16" s="2">
        <f t="shared" si="0"/>
        <v>13.389351759</v>
      </c>
      <c r="AE16" s="2">
        <f t="shared" si="0"/>
        <v>13.389351759</v>
      </c>
      <c r="AF16" s="2">
        <f t="shared" si="0"/>
        <v>13.389351759</v>
      </c>
      <c r="AG16" s="2">
        <f t="shared" si="0"/>
        <v>13.389351759</v>
      </c>
      <c r="AH16" s="2">
        <f t="shared" si="0"/>
        <v>13.389351759</v>
      </c>
      <c r="AI16" s="2"/>
      <c r="AJ16" s="2"/>
      <c r="AK16" s="2"/>
      <c r="AL16" s="2"/>
      <c r="AM16" s="2"/>
      <c r="AN16" s="2"/>
    </row>
    <row r="17" spans="2:40" hidden="1" x14ac:dyDescent="0.3">
      <c r="B17" s="7"/>
      <c r="C17" s="7"/>
      <c r="D17" s="8">
        <f>+D14*D6/1000</f>
        <v>13.389351759</v>
      </c>
      <c r="E17" s="20">
        <f>+$D$17</f>
        <v>13.389351759</v>
      </c>
      <c r="F17" s="20">
        <f t="shared" ref="F17:AH17" si="1">+$D$17</f>
        <v>13.389351759</v>
      </c>
      <c r="G17" s="20">
        <f t="shared" si="1"/>
        <v>13.389351759</v>
      </c>
      <c r="H17" s="20">
        <f t="shared" si="1"/>
        <v>13.389351759</v>
      </c>
      <c r="I17" s="20">
        <f t="shared" si="1"/>
        <v>13.389351759</v>
      </c>
      <c r="J17" s="20">
        <f t="shared" si="1"/>
        <v>13.389351759</v>
      </c>
      <c r="K17" s="8">
        <f t="shared" si="1"/>
        <v>13.389351759</v>
      </c>
      <c r="L17" s="8">
        <f t="shared" si="1"/>
        <v>13.389351759</v>
      </c>
      <c r="M17" s="8">
        <f t="shared" si="1"/>
        <v>13.389351759</v>
      </c>
      <c r="N17" s="8">
        <f t="shared" si="1"/>
        <v>13.389351759</v>
      </c>
      <c r="O17" s="8">
        <f t="shared" si="1"/>
        <v>13.389351759</v>
      </c>
      <c r="P17" s="8">
        <f t="shared" si="1"/>
        <v>13.389351759</v>
      </c>
      <c r="Q17" s="8">
        <f t="shared" si="1"/>
        <v>13.389351759</v>
      </c>
      <c r="R17" s="8">
        <f t="shared" si="1"/>
        <v>13.389351759</v>
      </c>
      <c r="S17" s="8">
        <f t="shared" si="1"/>
        <v>13.389351759</v>
      </c>
      <c r="T17" s="8">
        <f t="shared" si="1"/>
        <v>13.389351759</v>
      </c>
      <c r="U17" s="8">
        <f t="shared" si="1"/>
        <v>13.389351759</v>
      </c>
      <c r="V17" s="8">
        <f t="shared" si="1"/>
        <v>13.389351759</v>
      </c>
      <c r="W17" s="8">
        <f t="shared" si="1"/>
        <v>13.389351759</v>
      </c>
      <c r="X17" s="8">
        <f t="shared" si="1"/>
        <v>13.389351759</v>
      </c>
      <c r="Y17" s="8">
        <f t="shared" si="1"/>
        <v>13.389351759</v>
      </c>
      <c r="Z17" s="8">
        <f t="shared" si="1"/>
        <v>13.389351759</v>
      </c>
      <c r="AA17" s="8">
        <f t="shared" si="1"/>
        <v>13.389351759</v>
      </c>
      <c r="AB17" s="8">
        <f t="shared" si="1"/>
        <v>13.389351759</v>
      </c>
      <c r="AC17" s="8">
        <f t="shared" si="1"/>
        <v>13.389351759</v>
      </c>
      <c r="AD17" s="8">
        <f t="shared" si="1"/>
        <v>13.389351759</v>
      </c>
      <c r="AE17" s="8">
        <f t="shared" si="1"/>
        <v>13.389351759</v>
      </c>
      <c r="AF17" s="8">
        <f t="shared" si="1"/>
        <v>13.389351759</v>
      </c>
      <c r="AG17" s="8">
        <f t="shared" si="1"/>
        <v>13.389351759</v>
      </c>
      <c r="AH17" s="8">
        <f t="shared" si="1"/>
        <v>13.389351759</v>
      </c>
      <c r="AI17" s="8"/>
      <c r="AJ17" s="8"/>
      <c r="AK17" s="8"/>
      <c r="AL17" s="8"/>
      <c r="AM17" s="8"/>
      <c r="AN17" s="8"/>
    </row>
    <row r="18" spans="2:40" x14ac:dyDescent="0.3">
      <c r="B18" t="s">
        <v>10</v>
      </c>
      <c r="C18" t="s">
        <v>16</v>
      </c>
      <c r="D18">
        <v>0</v>
      </c>
    </row>
    <row r="19" spans="2:40" x14ac:dyDescent="0.3">
      <c r="B19" t="s">
        <v>11</v>
      </c>
      <c r="C19" t="s">
        <v>14</v>
      </c>
      <c r="D19">
        <v>0</v>
      </c>
      <c r="F19" s="24"/>
      <c r="G19" s="24"/>
    </row>
    <row r="20" spans="2:40" x14ac:dyDescent="0.3">
      <c r="B20" t="s">
        <v>12</v>
      </c>
      <c r="C20" t="s">
        <v>15</v>
      </c>
      <c r="D20" s="37">
        <v>13</v>
      </c>
      <c r="F20" s="24"/>
      <c r="G20" s="24"/>
    </row>
    <row r="21" spans="2:40" x14ac:dyDescent="0.3">
      <c r="B21" t="s">
        <v>18</v>
      </c>
      <c r="C21" t="s">
        <v>58</v>
      </c>
      <c r="D21" s="4">
        <v>2.2499999999999999E-2</v>
      </c>
      <c r="E21" s="21">
        <v>1</v>
      </c>
      <c r="F21" s="21">
        <f>+E21*(1+$D$21)</f>
        <v>1.0225</v>
      </c>
      <c r="G21" s="21">
        <f t="shared" ref="G21:X21" si="2">+F21*(1+$D$21)</f>
        <v>1.0455062499999999</v>
      </c>
      <c r="H21" s="21">
        <f t="shared" si="2"/>
        <v>1.0690301406249998</v>
      </c>
      <c r="I21" s="21">
        <f t="shared" si="2"/>
        <v>1.0930833187890623</v>
      </c>
      <c r="J21" s="21">
        <f t="shared" si="2"/>
        <v>1.1176776934618162</v>
      </c>
      <c r="K21" s="5">
        <f t="shared" si="2"/>
        <v>1.142825441564707</v>
      </c>
      <c r="L21" s="5">
        <f t="shared" si="2"/>
        <v>1.1685390139999128</v>
      </c>
      <c r="M21" s="5">
        <f t="shared" si="2"/>
        <v>1.1948311418149107</v>
      </c>
      <c r="N21" s="5">
        <f t="shared" si="2"/>
        <v>1.221714842505746</v>
      </c>
      <c r="O21" s="5">
        <f t="shared" si="2"/>
        <v>1.2492034264621252</v>
      </c>
      <c r="P21" s="5">
        <f t="shared" si="2"/>
        <v>1.277310503557523</v>
      </c>
      <c r="Q21" s="5">
        <f t="shared" si="2"/>
        <v>1.3060499898875673</v>
      </c>
      <c r="R21" s="5">
        <f t="shared" si="2"/>
        <v>1.3354361146600375</v>
      </c>
      <c r="S21" s="5">
        <f t="shared" si="2"/>
        <v>1.3654834272398884</v>
      </c>
      <c r="T21" s="5">
        <f t="shared" si="2"/>
        <v>1.3962068043527858</v>
      </c>
      <c r="U21" s="5">
        <f t="shared" si="2"/>
        <v>1.4276214574507233</v>
      </c>
      <c r="V21" s="5">
        <f t="shared" si="2"/>
        <v>1.4597429402433646</v>
      </c>
      <c r="W21" s="5">
        <f t="shared" si="2"/>
        <v>1.4925871563988402</v>
      </c>
      <c r="X21" s="5">
        <f t="shared" si="2"/>
        <v>1.526170367417814</v>
      </c>
      <c r="Y21" s="5">
        <f t="shared" ref="Y21" si="3">+X21*(1+$D$21)</f>
        <v>1.5605092006847148</v>
      </c>
      <c r="Z21" s="5">
        <f t="shared" ref="Z21" si="4">+Y21*(1+$D$21)</f>
        <v>1.5956206577001208</v>
      </c>
      <c r="AA21" s="5">
        <f t="shared" ref="AA21" si="5">+Z21*(1+$D$21)</f>
        <v>1.6315221224983736</v>
      </c>
      <c r="AB21" s="5">
        <f t="shared" ref="AB21" si="6">+AA21*(1+$D$21)</f>
        <v>1.668231370254587</v>
      </c>
      <c r="AC21" s="5">
        <f t="shared" ref="AC21" si="7">+AB21*(1+$D$21)</f>
        <v>1.7057665760853151</v>
      </c>
      <c r="AD21" s="5">
        <f t="shared" ref="AD21" si="8">+AC21*(1+$D$21)</f>
        <v>1.7441463240472346</v>
      </c>
      <c r="AE21" s="5">
        <f t="shared" ref="AE21" si="9">+AD21*(1+$D$21)</f>
        <v>1.7833896163382974</v>
      </c>
      <c r="AF21" s="5">
        <f t="shared" ref="AF21" si="10">+AE21*(1+$D$21)</f>
        <v>1.823515882705909</v>
      </c>
      <c r="AG21" s="5">
        <f t="shared" ref="AG21" si="11">+AF21*(1+$D$21)</f>
        <v>1.8645449900667919</v>
      </c>
      <c r="AH21" s="5">
        <f t="shared" ref="AH21" si="12">+AG21*(1+$D$21)</f>
        <v>1.9064972523432946</v>
      </c>
      <c r="AI21" s="5"/>
      <c r="AJ21" s="5"/>
      <c r="AK21" s="5"/>
      <c r="AL21" s="5"/>
      <c r="AM21" s="5"/>
      <c r="AN21" s="5"/>
    </row>
    <row r="23" spans="2:40" x14ac:dyDescent="0.3">
      <c r="B23" t="s">
        <v>17</v>
      </c>
      <c r="C23" t="s">
        <v>56</v>
      </c>
      <c r="D23" s="2"/>
      <c r="E23" s="19">
        <f t="shared" ref="E23:AH23" si="13">+$D$18*$D$6/1000</f>
        <v>0</v>
      </c>
      <c r="F23" s="19">
        <f t="shared" si="13"/>
        <v>0</v>
      </c>
      <c r="G23" s="19">
        <f t="shared" si="13"/>
        <v>0</v>
      </c>
      <c r="H23" s="19">
        <f t="shared" si="13"/>
        <v>0</v>
      </c>
      <c r="I23" s="19">
        <f t="shared" si="13"/>
        <v>0</v>
      </c>
      <c r="J23" s="19">
        <f t="shared" si="13"/>
        <v>0</v>
      </c>
      <c r="K23" s="2">
        <f t="shared" si="13"/>
        <v>0</v>
      </c>
      <c r="L23" s="2">
        <f t="shared" si="13"/>
        <v>0</v>
      </c>
      <c r="M23" s="2">
        <f t="shared" si="13"/>
        <v>0</v>
      </c>
      <c r="N23" s="2">
        <f t="shared" si="13"/>
        <v>0</v>
      </c>
      <c r="O23" s="2">
        <f t="shared" si="13"/>
        <v>0</v>
      </c>
      <c r="P23" s="2">
        <f t="shared" si="13"/>
        <v>0</v>
      </c>
      <c r="Q23" s="2">
        <f t="shared" si="13"/>
        <v>0</v>
      </c>
      <c r="R23" s="2">
        <f t="shared" si="13"/>
        <v>0</v>
      </c>
      <c r="S23" s="2">
        <f t="shared" si="13"/>
        <v>0</v>
      </c>
      <c r="T23" s="2">
        <f t="shared" si="13"/>
        <v>0</v>
      </c>
      <c r="U23" s="2">
        <f t="shared" si="13"/>
        <v>0</v>
      </c>
      <c r="V23" s="2">
        <f t="shared" si="13"/>
        <v>0</v>
      </c>
      <c r="W23" s="2">
        <f t="shared" si="13"/>
        <v>0</v>
      </c>
      <c r="X23" s="2">
        <f t="shared" si="13"/>
        <v>0</v>
      </c>
      <c r="Y23" s="2">
        <f t="shared" si="13"/>
        <v>0</v>
      </c>
      <c r="Z23" s="2">
        <f t="shared" si="13"/>
        <v>0</v>
      </c>
      <c r="AA23" s="2">
        <f t="shared" si="13"/>
        <v>0</v>
      </c>
      <c r="AB23" s="2">
        <f t="shared" si="13"/>
        <v>0</v>
      </c>
      <c r="AC23" s="2">
        <f t="shared" si="13"/>
        <v>0</v>
      </c>
      <c r="AD23" s="2">
        <f t="shared" si="13"/>
        <v>0</v>
      </c>
      <c r="AE23" s="2">
        <f t="shared" si="13"/>
        <v>0</v>
      </c>
      <c r="AF23" s="2">
        <f t="shared" si="13"/>
        <v>0</v>
      </c>
      <c r="AG23" s="2">
        <f t="shared" si="13"/>
        <v>0</v>
      </c>
      <c r="AH23" s="2">
        <f t="shared" si="13"/>
        <v>0</v>
      </c>
      <c r="AI23" s="2"/>
      <c r="AJ23" s="2"/>
      <c r="AK23" s="2"/>
      <c r="AL23" s="2"/>
      <c r="AM23" s="2"/>
      <c r="AN23" s="2"/>
    </row>
    <row r="24" spans="2:40" x14ac:dyDescent="0.3">
      <c r="B24" t="s">
        <v>19</v>
      </c>
      <c r="C24" t="s">
        <v>57</v>
      </c>
      <c r="D24" s="2"/>
      <c r="E24" s="19">
        <f t="shared" ref="E24:X24" si="14">+$D$19*$D$6/1000+$D$20*E21*$D$3/1000</f>
        <v>1.95</v>
      </c>
      <c r="F24" s="19">
        <f t="shared" si="14"/>
        <v>1.9938750000000001</v>
      </c>
      <c r="G24" s="19">
        <f t="shared" si="14"/>
        <v>2.0387371874999998</v>
      </c>
      <c r="H24" s="19">
        <f t="shared" si="14"/>
        <v>2.0846087742187498</v>
      </c>
      <c r="I24" s="19">
        <f t="shared" si="14"/>
        <v>2.1315124716386715</v>
      </c>
      <c r="J24" s="19">
        <f t="shared" si="14"/>
        <v>2.1794715022505415</v>
      </c>
      <c r="K24" s="2">
        <f t="shared" si="14"/>
        <v>2.2285096110511784</v>
      </c>
      <c r="L24" s="2">
        <f t="shared" si="14"/>
        <v>2.2786510772998301</v>
      </c>
      <c r="M24" s="2">
        <f t="shared" si="14"/>
        <v>2.329920726539076</v>
      </c>
      <c r="N24" s="2">
        <f t="shared" si="14"/>
        <v>2.3823439428862048</v>
      </c>
      <c r="O24" s="2">
        <f t="shared" si="14"/>
        <v>2.4359466816011439</v>
      </c>
      <c r="P24" s="2">
        <f t="shared" si="14"/>
        <v>2.4907554819371698</v>
      </c>
      <c r="Q24" s="2">
        <f t="shared" si="14"/>
        <v>2.5467974802807567</v>
      </c>
      <c r="R24" s="2">
        <f t="shared" si="14"/>
        <v>2.6041004235870733</v>
      </c>
      <c r="S24" s="2">
        <f t="shared" si="14"/>
        <v>2.6626926831177822</v>
      </c>
      <c r="T24" s="2">
        <f t="shared" si="14"/>
        <v>2.7226032684879322</v>
      </c>
      <c r="U24" s="2">
        <f t="shared" si="14"/>
        <v>2.783861842028911</v>
      </c>
      <c r="V24" s="2">
        <f t="shared" si="14"/>
        <v>2.8464987334745606</v>
      </c>
      <c r="W24" s="2">
        <f t="shared" si="14"/>
        <v>2.9105449549777385</v>
      </c>
      <c r="X24" s="2">
        <f t="shared" si="14"/>
        <v>2.9760322164647368</v>
      </c>
      <c r="Y24" s="2">
        <f t="shared" ref="Y24:AN24" si="15">+$D$19*$D$6/1000+$D$20*Y21*$D$3/1000</f>
        <v>3.0429929413351933</v>
      </c>
      <c r="Z24" s="2">
        <f t="shared" si="15"/>
        <v>3.1114602825152362</v>
      </c>
      <c r="AA24" s="2">
        <f t="shared" si="15"/>
        <v>3.1814681388718284</v>
      </c>
      <c r="AB24" s="2">
        <f t="shared" si="15"/>
        <v>3.2530511719964448</v>
      </c>
      <c r="AC24" s="2">
        <f t="shared" si="15"/>
        <v>3.3262448233663648</v>
      </c>
      <c r="AD24" s="2">
        <f t="shared" si="15"/>
        <v>3.4010853318921073</v>
      </c>
      <c r="AE24" s="2">
        <f t="shared" si="15"/>
        <v>3.47760975185968</v>
      </c>
      <c r="AF24" s="2">
        <f t="shared" si="15"/>
        <v>3.5558559712765225</v>
      </c>
      <c r="AG24" s="2">
        <f t="shared" si="15"/>
        <v>3.6358627306302442</v>
      </c>
      <c r="AH24" s="2">
        <f t="shared" si="15"/>
        <v>3.7176696420694242</v>
      </c>
      <c r="AI24" s="2"/>
      <c r="AJ24" s="2"/>
      <c r="AK24" s="2"/>
      <c r="AL24" s="2"/>
      <c r="AM24" s="2"/>
      <c r="AN24" s="2"/>
    </row>
    <row r="25" spans="2:40" x14ac:dyDescent="0.3">
      <c r="C25" t="s">
        <v>59</v>
      </c>
      <c r="E25" s="19"/>
      <c r="F25" s="19"/>
      <c r="G25" s="19"/>
      <c r="H25" s="19"/>
      <c r="I25" s="19"/>
      <c r="J25" s="1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40" x14ac:dyDescent="0.3">
      <c r="E26" s="19"/>
      <c r="F26" s="19"/>
      <c r="G26" s="19"/>
      <c r="H26" s="19"/>
      <c r="I26" s="19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2:40" x14ac:dyDescent="0.3">
      <c r="B27" s="6" t="s">
        <v>20</v>
      </c>
      <c r="C27" t="s">
        <v>60</v>
      </c>
      <c r="E27" s="19">
        <f>+E23+E24</f>
        <v>1.95</v>
      </c>
      <c r="F27" s="19">
        <f t="shared" ref="F27:X27" si="16">+F23+F24</f>
        <v>1.9938750000000001</v>
      </c>
      <c r="G27" s="19">
        <f t="shared" si="16"/>
        <v>2.0387371874999998</v>
      </c>
      <c r="H27" s="19">
        <f t="shared" si="16"/>
        <v>2.0846087742187498</v>
      </c>
      <c r="I27" s="19">
        <f t="shared" si="16"/>
        <v>2.1315124716386715</v>
      </c>
      <c r="J27" s="19">
        <f t="shared" si="16"/>
        <v>2.1794715022505415</v>
      </c>
      <c r="K27" s="2">
        <f t="shared" si="16"/>
        <v>2.2285096110511784</v>
      </c>
      <c r="L27" s="2">
        <f t="shared" si="16"/>
        <v>2.2786510772998301</v>
      </c>
      <c r="M27" s="2">
        <f t="shared" si="16"/>
        <v>2.329920726539076</v>
      </c>
      <c r="N27" s="2">
        <f t="shared" si="16"/>
        <v>2.3823439428862048</v>
      </c>
      <c r="O27" s="2">
        <f t="shared" si="16"/>
        <v>2.4359466816011439</v>
      </c>
      <c r="P27" s="2">
        <f t="shared" si="16"/>
        <v>2.4907554819371698</v>
      </c>
      <c r="Q27" s="2">
        <f t="shared" si="16"/>
        <v>2.5467974802807567</v>
      </c>
      <c r="R27" s="2">
        <f t="shared" si="16"/>
        <v>2.6041004235870733</v>
      </c>
      <c r="S27" s="2">
        <f t="shared" si="16"/>
        <v>2.6626926831177822</v>
      </c>
      <c r="T27" s="2">
        <f t="shared" si="16"/>
        <v>2.7226032684879322</v>
      </c>
      <c r="U27" s="2">
        <f t="shared" si="16"/>
        <v>2.783861842028911</v>
      </c>
      <c r="V27" s="2">
        <f t="shared" si="16"/>
        <v>2.8464987334745606</v>
      </c>
      <c r="W27" s="2">
        <f t="shared" si="16"/>
        <v>2.9105449549777385</v>
      </c>
      <c r="X27" s="2">
        <f t="shared" si="16"/>
        <v>2.9760322164647368</v>
      </c>
      <c r="Y27" s="2">
        <f t="shared" ref="Y27:AN27" si="17">+Y23+Y24</f>
        <v>3.0429929413351933</v>
      </c>
      <c r="Z27" s="2">
        <f t="shared" si="17"/>
        <v>3.1114602825152362</v>
      </c>
      <c r="AA27" s="2">
        <f t="shared" si="17"/>
        <v>3.1814681388718284</v>
      </c>
      <c r="AB27" s="2">
        <f t="shared" si="17"/>
        <v>3.2530511719964448</v>
      </c>
      <c r="AC27" s="2">
        <f t="shared" si="17"/>
        <v>3.3262448233663648</v>
      </c>
      <c r="AD27" s="2">
        <f t="shared" si="17"/>
        <v>3.4010853318921073</v>
      </c>
      <c r="AE27" s="2">
        <f t="shared" si="17"/>
        <v>3.47760975185968</v>
      </c>
      <c r="AF27" s="2">
        <f t="shared" si="17"/>
        <v>3.5558559712765225</v>
      </c>
      <c r="AG27" s="2">
        <f t="shared" si="17"/>
        <v>3.6358627306302442</v>
      </c>
      <c r="AH27" s="2">
        <f t="shared" si="17"/>
        <v>3.7176696420694242</v>
      </c>
      <c r="AI27" s="2"/>
      <c r="AJ27" s="2"/>
      <c r="AK27" s="2"/>
      <c r="AL27" s="2"/>
      <c r="AM27" s="2"/>
      <c r="AN27" s="2"/>
    </row>
    <row r="29" spans="2:40" x14ac:dyDescent="0.3">
      <c r="B29" s="6" t="s">
        <v>21</v>
      </c>
      <c r="C29" t="s">
        <v>55</v>
      </c>
      <c r="E29" s="19">
        <f>+E16-E27</f>
        <v>11.439351759000001</v>
      </c>
      <c r="F29" s="19">
        <f t="shared" ref="F29:X29" si="18">+F16-F27</f>
        <v>11.395476759000001</v>
      </c>
      <c r="G29" s="19">
        <f t="shared" si="18"/>
        <v>11.3506145715</v>
      </c>
      <c r="H29" s="19">
        <f t="shared" si="18"/>
        <v>11.30474298478125</v>
      </c>
      <c r="I29" s="19">
        <f t="shared" si="18"/>
        <v>11.257839287361328</v>
      </c>
      <c r="J29" s="19">
        <f t="shared" si="18"/>
        <v>11.209880256749459</v>
      </c>
      <c r="K29" s="2">
        <f t="shared" si="18"/>
        <v>11.160842147948822</v>
      </c>
      <c r="L29" s="2">
        <f t="shared" si="18"/>
        <v>11.11070068170017</v>
      </c>
      <c r="M29" s="2">
        <f t="shared" si="18"/>
        <v>11.059431032460925</v>
      </c>
      <c r="N29" s="2">
        <f t="shared" si="18"/>
        <v>11.007007816113795</v>
      </c>
      <c r="O29" s="2">
        <f t="shared" si="18"/>
        <v>10.953405077398855</v>
      </c>
      <c r="P29" s="2">
        <f t="shared" si="18"/>
        <v>10.898596277062831</v>
      </c>
      <c r="Q29" s="2">
        <f t="shared" si="18"/>
        <v>10.842554278719243</v>
      </c>
      <c r="R29" s="2">
        <f t="shared" si="18"/>
        <v>10.785251335412926</v>
      </c>
      <c r="S29" s="2">
        <f t="shared" si="18"/>
        <v>10.726659075882218</v>
      </c>
      <c r="T29" s="2">
        <f t="shared" si="18"/>
        <v>10.666748490512068</v>
      </c>
      <c r="U29" s="2">
        <f t="shared" si="18"/>
        <v>10.60548991697109</v>
      </c>
      <c r="V29" s="2">
        <f t="shared" si="18"/>
        <v>10.542853025525439</v>
      </c>
      <c r="W29" s="2">
        <f t="shared" si="18"/>
        <v>10.478806804022263</v>
      </c>
      <c r="X29" s="2">
        <f t="shared" si="18"/>
        <v>10.413319542535262</v>
      </c>
      <c r="Y29" s="2">
        <f t="shared" ref="Y29:AN29" si="19">+Y16-Y27</f>
        <v>10.346358817664807</v>
      </c>
      <c r="Z29" s="2">
        <f t="shared" si="19"/>
        <v>10.277891476484765</v>
      </c>
      <c r="AA29" s="2">
        <f t="shared" si="19"/>
        <v>10.207883620128172</v>
      </c>
      <c r="AB29" s="2">
        <f t="shared" si="19"/>
        <v>10.136300587003555</v>
      </c>
      <c r="AC29" s="2">
        <f t="shared" si="19"/>
        <v>10.063106935633636</v>
      </c>
      <c r="AD29" s="2">
        <f t="shared" si="19"/>
        <v>9.9882664271078934</v>
      </c>
      <c r="AE29" s="2">
        <f t="shared" si="19"/>
        <v>9.9117420071403206</v>
      </c>
      <c r="AF29" s="2">
        <f t="shared" si="19"/>
        <v>9.8334957877234785</v>
      </c>
      <c r="AG29" s="2">
        <f t="shared" si="19"/>
        <v>9.7534890283697564</v>
      </c>
      <c r="AH29" s="2">
        <f t="shared" si="19"/>
        <v>9.671682116930576</v>
      </c>
      <c r="AI29" s="2"/>
      <c r="AJ29" s="2"/>
      <c r="AK29" s="2"/>
      <c r="AL29" s="2"/>
      <c r="AM29" s="2"/>
      <c r="AN29" s="2"/>
    </row>
    <row r="30" spans="2:40" hidden="1" x14ac:dyDescent="0.3">
      <c r="B30" s="7"/>
      <c r="C30" s="7"/>
      <c r="D30" s="7"/>
      <c r="E30" s="20">
        <f>+E17-E27</f>
        <v>11.439351759000001</v>
      </c>
      <c r="F30" s="20">
        <f t="shared" ref="F30:X30" si="20">+F17-F27</f>
        <v>11.395476759000001</v>
      </c>
      <c r="G30" s="20">
        <f t="shared" si="20"/>
        <v>11.3506145715</v>
      </c>
      <c r="H30" s="20">
        <f t="shared" si="20"/>
        <v>11.30474298478125</v>
      </c>
      <c r="I30" s="20">
        <f t="shared" si="20"/>
        <v>11.257839287361328</v>
      </c>
      <c r="J30" s="20">
        <f t="shared" si="20"/>
        <v>11.209880256749459</v>
      </c>
      <c r="K30" s="8">
        <f t="shared" si="20"/>
        <v>11.160842147948822</v>
      </c>
      <c r="L30" s="8">
        <f t="shared" si="20"/>
        <v>11.11070068170017</v>
      </c>
      <c r="M30" s="8">
        <f t="shared" si="20"/>
        <v>11.059431032460925</v>
      </c>
      <c r="N30" s="8">
        <f t="shared" si="20"/>
        <v>11.007007816113795</v>
      </c>
      <c r="O30" s="8">
        <f t="shared" si="20"/>
        <v>10.953405077398855</v>
      </c>
      <c r="P30" s="8">
        <f t="shared" si="20"/>
        <v>10.898596277062831</v>
      </c>
      <c r="Q30" s="8">
        <f t="shared" si="20"/>
        <v>10.842554278719243</v>
      </c>
      <c r="R30" s="8">
        <f t="shared" si="20"/>
        <v>10.785251335412926</v>
      </c>
      <c r="S30" s="8">
        <f t="shared" si="20"/>
        <v>10.726659075882218</v>
      </c>
      <c r="T30" s="8">
        <f t="shared" si="20"/>
        <v>10.666748490512068</v>
      </c>
      <c r="U30" s="8">
        <f t="shared" si="20"/>
        <v>10.60548991697109</v>
      </c>
      <c r="V30" s="8">
        <f t="shared" si="20"/>
        <v>10.542853025525439</v>
      </c>
      <c r="W30" s="8">
        <f t="shared" si="20"/>
        <v>10.478806804022263</v>
      </c>
      <c r="X30" s="8">
        <f t="shared" si="20"/>
        <v>10.413319542535262</v>
      </c>
      <c r="Y30" s="8">
        <f t="shared" ref="Y30:AN30" si="21">+Y17-Y27</f>
        <v>10.346358817664807</v>
      </c>
      <c r="Z30" s="8">
        <f t="shared" si="21"/>
        <v>10.277891476484765</v>
      </c>
      <c r="AA30" s="8">
        <f t="shared" si="21"/>
        <v>10.207883620128172</v>
      </c>
      <c r="AB30" s="8">
        <f t="shared" si="21"/>
        <v>10.136300587003555</v>
      </c>
      <c r="AC30" s="8">
        <f t="shared" si="21"/>
        <v>10.063106935633636</v>
      </c>
      <c r="AD30" s="8">
        <f t="shared" si="21"/>
        <v>9.9882664271078934</v>
      </c>
      <c r="AE30" s="8">
        <f t="shared" si="21"/>
        <v>9.9117420071403206</v>
      </c>
      <c r="AF30" s="8">
        <f t="shared" si="21"/>
        <v>9.8334957877234785</v>
      </c>
      <c r="AG30" s="8">
        <f t="shared" si="21"/>
        <v>9.7534890283697564</v>
      </c>
      <c r="AH30" s="8">
        <f t="shared" si="21"/>
        <v>9.671682116930576</v>
      </c>
      <c r="AI30" s="8"/>
      <c r="AJ30" s="8"/>
      <c r="AK30" s="8"/>
      <c r="AL30" s="8"/>
      <c r="AM30" s="8"/>
      <c r="AN30" s="8"/>
    </row>
    <row r="31" spans="2:40" x14ac:dyDescent="0.3">
      <c r="B31" s="6" t="s">
        <v>22</v>
      </c>
    </row>
    <row r="32" spans="2:40" x14ac:dyDescent="0.3">
      <c r="B32" t="s">
        <v>50</v>
      </c>
      <c r="C32" t="s">
        <v>23</v>
      </c>
      <c r="D32" s="1">
        <v>0.6</v>
      </c>
    </row>
    <row r="33" spans="2:40" x14ac:dyDescent="0.3">
      <c r="B33" t="s">
        <v>49</v>
      </c>
      <c r="C33" t="s">
        <v>24</v>
      </c>
      <c r="D33" s="1">
        <v>0.08</v>
      </c>
    </row>
    <row r="34" spans="2:40" x14ac:dyDescent="0.3">
      <c r="B34" t="s">
        <v>48</v>
      </c>
      <c r="C34" t="s">
        <v>25</v>
      </c>
      <c r="D34" s="1">
        <f>1-D32</f>
        <v>0.4</v>
      </c>
    </row>
    <row r="35" spans="2:40" x14ac:dyDescent="0.3">
      <c r="B35" t="s">
        <v>47</v>
      </c>
      <c r="C35" t="s">
        <v>26</v>
      </c>
      <c r="D35" s="1">
        <v>0.12</v>
      </c>
    </row>
    <row r="36" spans="2:40" x14ac:dyDescent="0.3">
      <c r="B36" t="s">
        <v>46</v>
      </c>
      <c r="C36" t="s">
        <v>32</v>
      </c>
      <c r="D36">
        <f>+D32*D10</f>
        <v>85.5</v>
      </c>
    </row>
    <row r="37" spans="2:40" x14ac:dyDescent="0.3">
      <c r="B37" t="s">
        <v>45</v>
      </c>
      <c r="C37" t="s">
        <v>35</v>
      </c>
      <c r="E37" s="19">
        <f>+D36</f>
        <v>85.5</v>
      </c>
      <c r="F37" s="19">
        <f t="shared" ref="F37:X38" si="22">+E37-E44</f>
        <v>84.745254445388213</v>
      </c>
      <c r="G37" s="19">
        <f t="shared" si="22"/>
        <v>83.930129246407489</v>
      </c>
      <c r="H37" s="19">
        <f t="shared" si="22"/>
        <v>83.049794031508313</v>
      </c>
      <c r="I37" s="19">
        <f t="shared" si="22"/>
        <v>82.099031999417193</v>
      </c>
      <c r="J37" s="19">
        <f t="shared" si="22"/>
        <v>81.07220900475879</v>
      </c>
      <c r="K37" s="33">
        <f t="shared" si="22"/>
        <v>79.963240170527712</v>
      </c>
      <c r="L37" s="33">
        <f t="shared" si="22"/>
        <v>78.765553829558144</v>
      </c>
      <c r="M37" s="33">
        <f t="shared" si="22"/>
        <v>77.472052581311019</v>
      </c>
      <c r="N37" s="33">
        <f t="shared" si="22"/>
        <v>76.075071233204113</v>
      </c>
      <c r="O37" s="33">
        <f t="shared" si="22"/>
        <v>74.566331377248659</v>
      </c>
      <c r="P37" s="33">
        <f t="shared" si="22"/>
        <v>72.936892332816768</v>
      </c>
      <c r="Q37" s="33">
        <f t="shared" si="22"/>
        <v>71.177098164830326</v>
      </c>
      <c r="R37" s="33">
        <f t="shared" si="22"/>
        <v>69.276520463404978</v>
      </c>
      <c r="S37" s="33">
        <f t="shared" si="22"/>
        <v>67.2238965458656</v>
      </c>
      <c r="T37" s="33">
        <f t="shared" si="22"/>
        <v>65.007062714923066</v>
      </c>
      <c r="U37" s="33">
        <f t="shared" si="22"/>
        <v>62.612882177505128</v>
      </c>
      <c r="V37" s="33">
        <f t="shared" si="22"/>
        <v>60.02716719709376</v>
      </c>
      <c r="W37" s="33">
        <f t="shared" si="22"/>
        <v>57.234595018249479</v>
      </c>
      <c r="X37" s="33">
        <f t="shared" si="22"/>
        <v>54.218617065097654</v>
      </c>
      <c r="Y37" s="33">
        <f t="shared" ref="Y37:Y38" si="23">+X37-X44</f>
        <v>50.961360875693686</v>
      </c>
      <c r="Z37" s="33">
        <f t="shared" ref="Z37:Z38" si="24">+Y37-Y44</f>
        <v>47.443524191137399</v>
      </c>
      <c r="AA37" s="33">
        <f t="shared" ref="AA37:AA38" si="25">+Z37-Z44</f>
        <v>43.644260571816609</v>
      </c>
      <c r="AB37" s="33">
        <f t="shared" ref="AB37:AB38" si="26">+AA37-AA44</f>
        <v>39.541055862950159</v>
      </c>
      <c r="AC37" s="33">
        <f t="shared" ref="AC37:AC38" si="27">+AB37-AB44</f>
        <v>35.10959477737439</v>
      </c>
      <c r="AD37" s="33">
        <f t="shared" ref="AD37:AD38" si="28">+AC37-AC44</f>
        <v>30.323616804952561</v>
      </c>
      <c r="AE37" s="33">
        <f t="shared" ref="AE37:AE38" si="29">+AD37-AD44</f>
        <v>25.154760594736985</v>
      </c>
      <c r="AF37" s="33">
        <f t="shared" ref="AF37:AF38" si="30">+AE37-AE44</f>
        <v>19.572395887704161</v>
      </c>
      <c r="AG37" s="33">
        <f t="shared" ref="AG37:AG38" si="31">+AF37-AF44</f>
        <v>13.543442004108712</v>
      </c>
      <c r="AH37" s="33">
        <f t="shared" ref="AH37:AH38" si="32">+AG37-AG44</f>
        <v>7.0321718098256287</v>
      </c>
      <c r="AI37" s="33"/>
      <c r="AJ37" s="33"/>
      <c r="AK37" s="33"/>
      <c r="AL37" s="33"/>
      <c r="AM37" s="33"/>
      <c r="AN37" s="33"/>
    </row>
    <row r="38" spans="2:40" x14ac:dyDescent="0.3">
      <c r="B38" s="7"/>
      <c r="C38" s="7"/>
      <c r="D38" s="7"/>
      <c r="E38" s="20">
        <f>+D36</f>
        <v>85.5</v>
      </c>
      <c r="F38" s="20">
        <f t="shared" si="22"/>
        <v>84.745254445388213</v>
      </c>
      <c r="G38" s="20">
        <f t="shared" si="22"/>
        <v>83.930129246407489</v>
      </c>
      <c r="H38" s="20">
        <f t="shared" si="22"/>
        <v>83.049794031508313</v>
      </c>
      <c r="I38" s="20">
        <f t="shared" si="22"/>
        <v>82.099031999417193</v>
      </c>
      <c r="J38" s="20">
        <f t="shared" si="22"/>
        <v>81.07220900475879</v>
      </c>
      <c r="K38" s="34">
        <f t="shared" si="22"/>
        <v>79.963240170527712</v>
      </c>
      <c r="L38" s="34">
        <f t="shared" si="22"/>
        <v>78.765553829558144</v>
      </c>
      <c r="M38" s="34">
        <f t="shared" si="22"/>
        <v>77.472052581311019</v>
      </c>
      <c r="N38" s="34">
        <f t="shared" si="22"/>
        <v>76.075071233204113</v>
      </c>
      <c r="O38" s="34">
        <f t="shared" si="22"/>
        <v>74.566331377248659</v>
      </c>
      <c r="P38" s="34">
        <f t="shared" si="22"/>
        <v>72.936892332816768</v>
      </c>
      <c r="Q38" s="34">
        <f t="shared" si="22"/>
        <v>71.177098164830326</v>
      </c>
      <c r="R38" s="34">
        <f t="shared" si="22"/>
        <v>69.276520463404978</v>
      </c>
      <c r="S38" s="34">
        <f t="shared" si="22"/>
        <v>67.2238965458656</v>
      </c>
      <c r="T38" s="34">
        <f t="shared" si="22"/>
        <v>65.007062714923066</v>
      </c>
      <c r="U38" s="34">
        <f t="shared" si="22"/>
        <v>62.612882177505128</v>
      </c>
      <c r="V38" s="34">
        <f t="shared" si="22"/>
        <v>60.02716719709376</v>
      </c>
      <c r="W38" s="34">
        <f t="shared" si="22"/>
        <v>57.234595018249479</v>
      </c>
      <c r="X38" s="34">
        <f t="shared" si="22"/>
        <v>54.218617065097654</v>
      </c>
      <c r="Y38" s="34">
        <f t="shared" si="23"/>
        <v>50.961360875693686</v>
      </c>
      <c r="Z38" s="34">
        <f t="shared" si="24"/>
        <v>47.443524191137399</v>
      </c>
      <c r="AA38" s="34">
        <f t="shared" si="25"/>
        <v>43.644260571816609</v>
      </c>
      <c r="AB38" s="34">
        <f t="shared" si="26"/>
        <v>39.541055862950159</v>
      </c>
      <c r="AC38" s="34">
        <f t="shared" si="27"/>
        <v>35.10959477737439</v>
      </c>
      <c r="AD38" s="34">
        <f t="shared" si="28"/>
        <v>30.323616804952561</v>
      </c>
      <c r="AE38" s="34">
        <f t="shared" si="29"/>
        <v>25.154760594736985</v>
      </c>
      <c r="AF38" s="34">
        <f t="shared" si="30"/>
        <v>19.572395887704161</v>
      </c>
      <c r="AG38" s="34">
        <f t="shared" si="31"/>
        <v>13.543442004108712</v>
      </c>
      <c r="AH38" s="34">
        <f t="shared" si="32"/>
        <v>7.0321718098256287</v>
      </c>
      <c r="AI38" s="34"/>
      <c r="AJ38" s="34"/>
      <c r="AK38" s="34"/>
      <c r="AL38" s="34"/>
      <c r="AM38" s="34"/>
      <c r="AN38" s="34"/>
    </row>
    <row r="39" spans="2:40" x14ac:dyDescent="0.3">
      <c r="B39" t="s">
        <v>44</v>
      </c>
      <c r="C39" t="s">
        <v>33</v>
      </c>
      <c r="D39" s="36">
        <v>30</v>
      </c>
      <c r="E39" s="19"/>
      <c r="F39" s="19"/>
      <c r="G39" s="19"/>
      <c r="H39" s="19"/>
      <c r="I39" s="19"/>
      <c r="J39" s="1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0" x14ac:dyDescent="0.3">
      <c r="B40" s="10" t="s">
        <v>43</v>
      </c>
      <c r="C40" s="10" t="s">
        <v>34</v>
      </c>
      <c r="D40" s="11">
        <f>-PMT(D33,D39,D36)</f>
        <v>7.594745554611781</v>
      </c>
      <c r="E40" s="22">
        <f>+D40</f>
        <v>7.594745554611781</v>
      </c>
      <c r="F40" s="22">
        <f>+E40</f>
        <v>7.594745554611781</v>
      </c>
      <c r="G40" s="22">
        <f t="shared" ref="G40:V41" si="33">+F40</f>
        <v>7.594745554611781</v>
      </c>
      <c r="H40" s="22">
        <f t="shared" si="33"/>
        <v>7.594745554611781</v>
      </c>
      <c r="I40" s="22">
        <f t="shared" si="33"/>
        <v>7.594745554611781</v>
      </c>
      <c r="J40" s="22">
        <f t="shared" si="33"/>
        <v>7.594745554611781</v>
      </c>
      <c r="K40" s="12">
        <f t="shared" si="33"/>
        <v>7.594745554611781</v>
      </c>
      <c r="L40" s="12">
        <f t="shared" si="33"/>
        <v>7.594745554611781</v>
      </c>
      <c r="M40" s="12">
        <f t="shared" si="33"/>
        <v>7.594745554611781</v>
      </c>
      <c r="N40" s="12">
        <f t="shared" si="33"/>
        <v>7.594745554611781</v>
      </c>
      <c r="O40" s="12">
        <f t="shared" si="33"/>
        <v>7.594745554611781</v>
      </c>
      <c r="P40" s="12">
        <f t="shared" si="33"/>
        <v>7.594745554611781</v>
      </c>
      <c r="Q40" s="12">
        <f t="shared" si="33"/>
        <v>7.594745554611781</v>
      </c>
      <c r="R40" s="12">
        <f t="shared" si="33"/>
        <v>7.594745554611781</v>
      </c>
      <c r="S40" s="12">
        <f t="shared" si="33"/>
        <v>7.594745554611781</v>
      </c>
      <c r="T40" s="12">
        <f t="shared" si="33"/>
        <v>7.594745554611781</v>
      </c>
      <c r="U40" s="12">
        <f t="shared" si="33"/>
        <v>7.594745554611781</v>
      </c>
      <c r="V40" s="12">
        <f t="shared" si="33"/>
        <v>7.594745554611781</v>
      </c>
      <c r="W40" s="12">
        <f t="shared" ref="W40:X41" si="34">+V40</f>
        <v>7.594745554611781</v>
      </c>
      <c r="X40" s="12">
        <f t="shared" si="34"/>
        <v>7.594745554611781</v>
      </c>
      <c r="Y40" s="12">
        <f t="shared" ref="Y40:Y41" si="35">+X40</f>
        <v>7.594745554611781</v>
      </c>
      <c r="Z40" s="12">
        <f t="shared" ref="Z40:Z41" si="36">+Y40</f>
        <v>7.594745554611781</v>
      </c>
      <c r="AA40" s="12">
        <f t="shared" ref="AA40:AA41" si="37">+Z40</f>
        <v>7.594745554611781</v>
      </c>
      <c r="AB40" s="12">
        <f t="shared" ref="AB40:AB41" si="38">+AA40</f>
        <v>7.594745554611781</v>
      </c>
      <c r="AC40" s="12">
        <f t="shared" ref="AC40:AC41" si="39">+AB40</f>
        <v>7.594745554611781</v>
      </c>
      <c r="AD40" s="12">
        <f t="shared" ref="AD40:AD41" si="40">+AC40</f>
        <v>7.594745554611781</v>
      </c>
      <c r="AE40" s="12">
        <f t="shared" ref="AE40:AE41" si="41">+AD40</f>
        <v>7.594745554611781</v>
      </c>
      <c r="AF40" s="12">
        <f t="shared" ref="AF40:AF41" si="42">+AE40</f>
        <v>7.594745554611781</v>
      </c>
      <c r="AG40" s="12">
        <f t="shared" ref="AG40:AG41" si="43">+AF40</f>
        <v>7.594745554611781</v>
      </c>
      <c r="AH40" s="12">
        <f t="shared" ref="AH40:AH41" si="44">+AG40</f>
        <v>7.594745554611781</v>
      </c>
      <c r="AI40" s="12"/>
      <c r="AJ40" s="12"/>
      <c r="AK40" s="12"/>
      <c r="AL40" s="12"/>
      <c r="AM40" s="12"/>
      <c r="AN40" s="12"/>
    </row>
    <row r="41" spans="2:40" x14ac:dyDescent="0.3">
      <c r="B41" s="7"/>
      <c r="C41" s="7"/>
      <c r="D41" s="39">
        <f>+D40</f>
        <v>7.594745554611781</v>
      </c>
      <c r="E41" s="20">
        <f>+D41</f>
        <v>7.594745554611781</v>
      </c>
      <c r="F41" s="20">
        <f>+E41</f>
        <v>7.594745554611781</v>
      </c>
      <c r="G41" s="20">
        <f t="shared" si="33"/>
        <v>7.594745554611781</v>
      </c>
      <c r="H41" s="20">
        <f t="shared" si="33"/>
        <v>7.594745554611781</v>
      </c>
      <c r="I41" s="20">
        <f t="shared" si="33"/>
        <v>7.594745554611781</v>
      </c>
      <c r="J41" s="20">
        <f t="shared" si="33"/>
        <v>7.594745554611781</v>
      </c>
      <c r="K41" s="8">
        <f t="shared" si="33"/>
        <v>7.594745554611781</v>
      </c>
      <c r="L41" s="8">
        <f t="shared" si="33"/>
        <v>7.594745554611781</v>
      </c>
      <c r="M41" s="8">
        <f t="shared" si="33"/>
        <v>7.594745554611781</v>
      </c>
      <c r="N41" s="8">
        <f t="shared" si="33"/>
        <v>7.594745554611781</v>
      </c>
      <c r="O41" s="8">
        <f t="shared" si="33"/>
        <v>7.594745554611781</v>
      </c>
      <c r="P41" s="8">
        <f t="shared" si="33"/>
        <v>7.594745554611781</v>
      </c>
      <c r="Q41" s="8">
        <f t="shared" si="33"/>
        <v>7.594745554611781</v>
      </c>
      <c r="R41" s="8">
        <f t="shared" si="33"/>
        <v>7.594745554611781</v>
      </c>
      <c r="S41" s="8">
        <f t="shared" si="33"/>
        <v>7.594745554611781</v>
      </c>
      <c r="T41" s="8">
        <f t="shared" si="33"/>
        <v>7.594745554611781</v>
      </c>
      <c r="U41" s="8">
        <f t="shared" si="33"/>
        <v>7.594745554611781</v>
      </c>
      <c r="V41" s="8">
        <f t="shared" si="33"/>
        <v>7.594745554611781</v>
      </c>
      <c r="W41" s="8">
        <f t="shared" si="34"/>
        <v>7.594745554611781</v>
      </c>
      <c r="X41" s="8">
        <f t="shared" si="34"/>
        <v>7.594745554611781</v>
      </c>
      <c r="Y41" s="8">
        <f t="shared" si="35"/>
        <v>7.594745554611781</v>
      </c>
      <c r="Z41" s="8">
        <f t="shared" si="36"/>
        <v>7.594745554611781</v>
      </c>
      <c r="AA41" s="8">
        <f t="shared" si="37"/>
        <v>7.594745554611781</v>
      </c>
      <c r="AB41" s="8">
        <f t="shared" si="38"/>
        <v>7.594745554611781</v>
      </c>
      <c r="AC41" s="8">
        <f t="shared" si="39"/>
        <v>7.594745554611781</v>
      </c>
      <c r="AD41" s="8">
        <f t="shared" si="40"/>
        <v>7.594745554611781</v>
      </c>
      <c r="AE41" s="8">
        <f t="shared" si="41"/>
        <v>7.594745554611781</v>
      </c>
      <c r="AF41" s="8">
        <f t="shared" si="42"/>
        <v>7.594745554611781</v>
      </c>
      <c r="AG41" s="8">
        <f t="shared" si="43"/>
        <v>7.594745554611781</v>
      </c>
      <c r="AH41" s="8">
        <f t="shared" si="44"/>
        <v>7.594745554611781</v>
      </c>
      <c r="AI41" s="8"/>
      <c r="AJ41" s="8"/>
      <c r="AK41" s="8"/>
      <c r="AL41" s="8"/>
      <c r="AM41" s="8"/>
      <c r="AN41" s="8"/>
    </row>
    <row r="42" spans="2:40" x14ac:dyDescent="0.3">
      <c r="B42" t="s">
        <v>66</v>
      </c>
      <c r="C42" t="s">
        <v>36</v>
      </c>
      <c r="E42" s="19">
        <f t="shared" ref="E42:X43" si="45">+E37*$D$33</f>
        <v>6.84</v>
      </c>
      <c r="F42" s="19">
        <f t="shared" si="45"/>
        <v>6.7796203556310575</v>
      </c>
      <c r="G42" s="19">
        <f t="shared" si="45"/>
        <v>6.7144103397125994</v>
      </c>
      <c r="H42" s="19">
        <f t="shared" si="45"/>
        <v>6.6439835225206654</v>
      </c>
      <c r="I42" s="19">
        <f t="shared" si="45"/>
        <v>6.5679225599533755</v>
      </c>
      <c r="J42" s="19">
        <f t="shared" si="45"/>
        <v>6.4857767203807031</v>
      </c>
      <c r="K42" s="2">
        <f t="shared" si="45"/>
        <v>6.3970592136422173</v>
      </c>
      <c r="L42" s="2">
        <f t="shared" si="45"/>
        <v>6.3012443063646515</v>
      </c>
      <c r="M42" s="2">
        <f t="shared" si="45"/>
        <v>6.1977642065048819</v>
      </c>
      <c r="N42" s="2">
        <f t="shared" si="45"/>
        <v>6.0860056986563293</v>
      </c>
      <c r="O42" s="2">
        <f t="shared" si="45"/>
        <v>5.965306510179893</v>
      </c>
      <c r="P42" s="2">
        <f t="shared" si="45"/>
        <v>5.8349513866253417</v>
      </c>
      <c r="Q42" s="2">
        <f t="shared" si="45"/>
        <v>5.6941678531864266</v>
      </c>
      <c r="R42" s="2">
        <f t="shared" si="45"/>
        <v>5.5421216370723982</v>
      </c>
      <c r="S42" s="2">
        <f t="shared" si="45"/>
        <v>5.3779117236692482</v>
      </c>
      <c r="T42" s="2">
        <f t="shared" si="45"/>
        <v>5.2005650171938456</v>
      </c>
      <c r="U42" s="2">
        <f t="shared" si="45"/>
        <v>5.00903057420041</v>
      </c>
      <c r="V42" s="2">
        <f t="shared" si="45"/>
        <v>4.8021733757675014</v>
      </c>
      <c r="W42" s="2">
        <f t="shared" si="45"/>
        <v>4.5787676014599583</v>
      </c>
      <c r="X42" s="2">
        <f t="shared" si="45"/>
        <v>4.3374893652078121</v>
      </c>
      <c r="Y42" s="2">
        <f t="shared" ref="Y42:AN42" si="46">+Y37*$D$33</f>
        <v>4.0769088700554947</v>
      </c>
      <c r="Z42" s="2">
        <f t="shared" si="46"/>
        <v>3.7954819352909919</v>
      </c>
      <c r="AA42" s="2">
        <f t="shared" si="46"/>
        <v>3.491540845745329</v>
      </c>
      <c r="AB42" s="2">
        <f t="shared" si="46"/>
        <v>3.1632844690360127</v>
      </c>
      <c r="AC42" s="2">
        <f t="shared" si="46"/>
        <v>2.8087675821899514</v>
      </c>
      <c r="AD42" s="2">
        <f t="shared" si="46"/>
        <v>2.4258893443962051</v>
      </c>
      <c r="AE42" s="2">
        <f t="shared" si="46"/>
        <v>2.0123808475789589</v>
      </c>
      <c r="AF42" s="2">
        <f t="shared" si="46"/>
        <v>1.5657916710163329</v>
      </c>
      <c r="AG42" s="2">
        <f t="shared" si="46"/>
        <v>1.0834753603286971</v>
      </c>
      <c r="AH42" s="2">
        <f t="shared" si="46"/>
        <v>0.56257374478605027</v>
      </c>
      <c r="AI42" s="2"/>
      <c r="AJ42" s="2"/>
      <c r="AK42" s="2"/>
      <c r="AL42" s="2"/>
      <c r="AM42" s="2"/>
      <c r="AN42" s="2"/>
    </row>
    <row r="43" spans="2:40" x14ac:dyDescent="0.3">
      <c r="B43" s="7"/>
      <c r="C43" s="7"/>
      <c r="D43" s="7"/>
      <c r="E43" s="20">
        <f t="shared" si="45"/>
        <v>6.84</v>
      </c>
      <c r="F43" s="20">
        <f t="shared" si="45"/>
        <v>6.7796203556310575</v>
      </c>
      <c r="G43" s="20">
        <f t="shared" si="45"/>
        <v>6.7144103397125994</v>
      </c>
      <c r="H43" s="20">
        <f t="shared" si="45"/>
        <v>6.6439835225206654</v>
      </c>
      <c r="I43" s="20">
        <f t="shared" si="45"/>
        <v>6.5679225599533755</v>
      </c>
      <c r="J43" s="20">
        <f t="shared" si="45"/>
        <v>6.4857767203807031</v>
      </c>
      <c r="K43" s="8">
        <f t="shared" si="45"/>
        <v>6.3970592136422173</v>
      </c>
      <c r="L43" s="8">
        <f t="shared" si="45"/>
        <v>6.3012443063646515</v>
      </c>
      <c r="M43" s="8">
        <f t="shared" si="45"/>
        <v>6.1977642065048819</v>
      </c>
      <c r="N43" s="8">
        <f t="shared" si="45"/>
        <v>6.0860056986563293</v>
      </c>
      <c r="O43" s="8">
        <f t="shared" si="45"/>
        <v>5.965306510179893</v>
      </c>
      <c r="P43" s="8">
        <f t="shared" si="45"/>
        <v>5.8349513866253417</v>
      </c>
      <c r="Q43" s="8">
        <f t="shared" si="45"/>
        <v>5.6941678531864266</v>
      </c>
      <c r="R43" s="8">
        <f t="shared" si="45"/>
        <v>5.5421216370723982</v>
      </c>
      <c r="S43" s="8">
        <f t="shared" si="45"/>
        <v>5.3779117236692482</v>
      </c>
      <c r="T43" s="8">
        <f t="shared" si="45"/>
        <v>5.2005650171938456</v>
      </c>
      <c r="U43" s="8">
        <f t="shared" si="45"/>
        <v>5.00903057420041</v>
      </c>
      <c r="V43" s="8">
        <f t="shared" si="45"/>
        <v>4.8021733757675014</v>
      </c>
      <c r="W43" s="8">
        <f t="shared" si="45"/>
        <v>4.5787676014599583</v>
      </c>
      <c r="X43" s="8">
        <f t="shared" si="45"/>
        <v>4.3374893652078121</v>
      </c>
      <c r="Y43" s="8">
        <f t="shared" ref="Y43:AN43" si="47">+Y38*$D$33</f>
        <v>4.0769088700554947</v>
      </c>
      <c r="Z43" s="8">
        <f t="shared" si="47"/>
        <v>3.7954819352909919</v>
      </c>
      <c r="AA43" s="8">
        <f t="shared" si="47"/>
        <v>3.491540845745329</v>
      </c>
      <c r="AB43" s="8">
        <f t="shared" si="47"/>
        <v>3.1632844690360127</v>
      </c>
      <c r="AC43" s="8">
        <f t="shared" si="47"/>
        <v>2.8087675821899514</v>
      </c>
      <c r="AD43" s="8">
        <f t="shared" si="47"/>
        <v>2.4258893443962051</v>
      </c>
      <c r="AE43" s="8">
        <f t="shared" si="47"/>
        <v>2.0123808475789589</v>
      </c>
      <c r="AF43" s="8">
        <f t="shared" si="47"/>
        <v>1.5657916710163329</v>
      </c>
      <c r="AG43" s="8">
        <f t="shared" si="47"/>
        <v>1.0834753603286971</v>
      </c>
      <c r="AH43" s="8">
        <f t="shared" si="47"/>
        <v>0.56257374478605027</v>
      </c>
      <c r="AI43" s="8"/>
      <c r="AJ43" s="8"/>
      <c r="AK43" s="8"/>
      <c r="AL43" s="8"/>
      <c r="AM43" s="8"/>
      <c r="AN43" s="8"/>
    </row>
    <row r="44" spans="2:40" x14ac:dyDescent="0.3">
      <c r="B44" t="s">
        <v>42</v>
      </c>
      <c r="C44" t="s">
        <v>37</v>
      </c>
      <c r="E44" s="19">
        <f t="shared" ref="E44:X45" si="48">+E40-E42</f>
        <v>0.75474555461178117</v>
      </c>
      <c r="F44" s="19">
        <f t="shared" si="48"/>
        <v>0.81512519898072355</v>
      </c>
      <c r="G44" s="19">
        <f t="shared" si="48"/>
        <v>0.88033521489918165</v>
      </c>
      <c r="H44" s="19">
        <f t="shared" si="48"/>
        <v>0.95076203209111565</v>
      </c>
      <c r="I44" s="19">
        <f t="shared" si="48"/>
        <v>1.0268229946584055</v>
      </c>
      <c r="J44" s="19">
        <f t="shared" si="48"/>
        <v>1.1089688342310779</v>
      </c>
      <c r="K44" s="2">
        <f t="shared" si="48"/>
        <v>1.1976863409695637</v>
      </c>
      <c r="L44" s="2">
        <f t="shared" si="48"/>
        <v>1.2935012482471295</v>
      </c>
      <c r="M44" s="2">
        <f t="shared" si="48"/>
        <v>1.3969813481068991</v>
      </c>
      <c r="N44" s="2">
        <f t="shared" si="48"/>
        <v>1.5087398559554517</v>
      </c>
      <c r="O44" s="2">
        <f t="shared" si="48"/>
        <v>1.629439044431888</v>
      </c>
      <c r="P44" s="2">
        <f t="shared" si="48"/>
        <v>1.7597941679864393</v>
      </c>
      <c r="Q44" s="2">
        <f t="shared" si="48"/>
        <v>1.9005777014253544</v>
      </c>
      <c r="R44" s="2">
        <f t="shared" si="48"/>
        <v>2.0526239175393828</v>
      </c>
      <c r="S44" s="2">
        <f t="shared" si="48"/>
        <v>2.2168338309425328</v>
      </c>
      <c r="T44" s="2">
        <f t="shared" si="48"/>
        <v>2.3941805374179355</v>
      </c>
      <c r="U44" s="2">
        <f t="shared" si="48"/>
        <v>2.585714980411371</v>
      </c>
      <c r="V44" s="2">
        <f t="shared" si="48"/>
        <v>2.7925721788442797</v>
      </c>
      <c r="W44" s="2">
        <f t="shared" si="48"/>
        <v>3.0159779531518227</v>
      </c>
      <c r="X44" s="2">
        <f t="shared" si="48"/>
        <v>3.2572561894039689</v>
      </c>
      <c r="Y44" s="2">
        <f t="shared" ref="Y44:AN44" si="49">+Y40-Y42</f>
        <v>3.5178366845562863</v>
      </c>
      <c r="Z44" s="2">
        <f t="shared" si="49"/>
        <v>3.7992636193207892</v>
      </c>
      <c r="AA44" s="2">
        <f t="shared" si="49"/>
        <v>4.1032047088664516</v>
      </c>
      <c r="AB44" s="2">
        <f t="shared" si="49"/>
        <v>4.4314610855757683</v>
      </c>
      <c r="AC44" s="2">
        <f t="shared" si="49"/>
        <v>4.7859779724218292</v>
      </c>
      <c r="AD44" s="2">
        <f t="shared" si="49"/>
        <v>5.1688562102155764</v>
      </c>
      <c r="AE44" s="2">
        <f t="shared" si="49"/>
        <v>5.5823647070328217</v>
      </c>
      <c r="AF44" s="2">
        <f t="shared" si="49"/>
        <v>6.0289538835954479</v>
      </c>
      <c r="AG44" s="2">
        <f t="shared" si="49"/>
        <v>6.5112701942830835</v>
      </c>
      <c r="AH44" s="2">
        <f t="shared" si="49"/>
        <v>7.0321718098257309</v>
      </c>
      <c r="AI44" s="2"/>
      <c r="AJ44" s="2"/>
      <c r="AK44" s="2"/>
      <c r="AL44" s="2"/>
      <c r="AM44" s="2"/>
      <c r="AN44" s="2"/>
    </row>
    <row r="45" spans="2:40" x14ac:dyDescent="0.3">
      <c r="B45" s="7"/>
      <c r="C45" s="7"/>
      <c r="D45" s="7"/>
      <c r="E45" s="20">
        <f t="shared" si="48"/>
        <v>0.75474555461178117</v>
      </c>
      <c r="F45" s="20">
        <f t="shared" si="48"/>
        <v>0.81512519898072355</v>
      </c>
      <c r="G45" s="20">
        <f t="shared" si="48"/>
        <v>0.88033521489918165</v>
      </c>
      <c r="H45" s="20">
        <f t="shared" si="48"/>
        <v>0.95076203209111565</v>
      </c>
      <c r="I45" s="20">
        <f t="shared" si="48"/>
        <v>1.0268229946584055</v>
      </c>
      <c r="J45" s="20">
        <f t="shared" si="48"/>
        <v>1.1089688342310779</v>
      </c>
      <c r="K45" s="8">
        <f t="shared" si="48"/>
        <v>1.1976863409695637</v>
      </c>
      <c r="L45" s="8">
        <f t="shared" si="48"/>
        <v>1.2935012482471295</v>
      </c>
      <c r="M45" s="8">
        <f t="shared" si="48"/>
        <v>1.3969813481068991</v>
      </c>
      <c r="N45" s="8">
        <f t="shared" si="48"/>
        <v>1.5087398559554517</v>
      </c>
      <c r="O45" s="8">
        <f t="shared" si="48"/>
        <v>1.629439044431888</v>
      </c>
      <c r="P45" s="8">
        <f t="shared" si="48"/>
        <v>1.7597941679864393</v>
      </c>
      <c r="Q45" s="8">
        <f t="shared" si="48"/>
        <v>1.9005777014253544</v>
      </c>
      <c r="R45" s="8">
        <f t="shared" si="48"/>
        <v>2.0526239175393828</v>
      </c>
      <c r="S45" s="8">
        <f t="shared" si="48"/>
        <v>2.2168338309425328</v>
      </c>
      <c r="T45" s="8">
        <f t="shared" si="48"/>
        <v>2.3941805374179355</v>
      </c>
      <c r="U45" s="8">
        <f t="shared" si="48"/>
        <v>2.585714980411371</v>
      </c>
      <c r="V45" s="8">
        <f t="shared" si="48"/>
        <v>2.7925721788442797</v>
      </c>
      <c r="W45" s="8">
        <f t="shared" si="48"/>
        <v>3.0159779531518227</v>
      </c>
      <c r="X45" s="8">
        <f t="shared" si="48"/>
        <v>3.2572561894039689</v>
      </c>
      <c r="Y45" s="8">
        <f t="shared" ref="Y45:AN45" si="50">+Y41-Y43</f>
        <v>3.5178366845562863</v>
      </c>
      <c r="Z45" s="8">
        <f t="shared" si="50"/>
        <v>3.7992636193207892</v>
      </c>
      <c r="AA45" s="8">
        <f t="shared" si="50"/>
        <v>4.1032047088664516</v>
      </c>
      <c r="AB45" s="8">
        <f t="shared" si="50"/>
        <v>4.4314610855757683</v>
      </c>
      <c r="AC45" s="8">
        <f t="shared" si="50"/>
        <v>4.7859779724218292</v>
      </c>
      <c r="AD45" s="8">
        <f t="shared" si="50"/>
        <v>5.1688562102155764</v>
      </c>
      <c r="AE45" s="8">
        <f t="shared" si="50"/>
        <v>5.5823647070328217</v>
      </c>
      <c r="AF45" s="8">
        <f t="shared" si="50"/>
        <v>6.0289538835954479</v>
      </c>
      <c r="AG45" s="8">
        <f t="shared" si="50"/>
        <v>6.5112701942830835</v>
      </c>
      <c r="AH45" s="8">
        <f t="shared" si="50"/>
        <v>7.0321718098257309</v>
      </c>
      <c r="AI45" s="8"/>
      <c r="AJ45" s="8"/>
      <c r="AK45" s="8"/>
      <c r="AL45" s="8"/>
      <c r="AM45" s="8"/>
      <c r="AN45" s="8"/>
    </row>
    <row r="47" spans="2:40" x14ac:dyDescent="0.3">
      <c r="B47" s="6" t="s">
        <v>39</v>
      </c>
    </row>
    <row r="48" spans="2:40" x14ac:dyDescent="0.3">
      <c r="B48" t="s">
        <v>41</v>
      </c>
      <c r="C48" t="s">
        <v>40</v>
      </c>
      <c r="D48" s="27">
        <v>0.4</v>
      </c>
    </row>
    <row r="49" spans="2:40" x14ac:dyDescent="0.3">
      <c r="B49" t="s">
        <v>51</v>
      </c>
      <c r="D49">
        <v>5</v>
      </c>
      <c r="E49" s="30">
        <v>0.2</v>
      </c>
      <c r="F49" s="30">
        <v>0.32</v>
      </c>
      <c r="G49" s="30">
        <v>0.192</v>
      </c>
      <c r="H49" s="30">
        <v>0.1152</v>
      </c>
      <c r="I49" s="30">
        <v>0.1152</v>
      </c>
      <c r="J49" s="30">
        <v>5.7599999999999998E-2</v>
      </c>
    </row>
    <row r="50" spans="2:40" x14ac:dyDescent="0.3">
      <c r="B50" t="s">
        <v>72</v>
      </c>
      <c r="E50" s="30">
        <v>0.2</v>
      </c>
      <c r="F50" s="30">
        <v>0.32</v>
      </c>
      <c r="G50" s="30">
        <v>0.192</v>
      </c>
      <c r="H50" s="30">
        <v>0.1152</v>
      </c>
      <c r="I50" s="30">
        <v>0.1152</v>
      </c>
      <c r="J50" s="30">
        <v>5.7599999999999998E-2</v>
      </c>
      <c r="K50" s="4"/>
    </row>
    <row r="51" spans="2:40" x14ac:dyDescent="0.3">
      <c r="B51" t="s">
        <v>54</v>
      </c>
      <c r="E51" s="23">
        <f>+SUM($E$50:E50)</f>
        <v>0.2</v>
      </c>
      <c r="F51" s="23">
        <f>+SUM($E$50:F50)</f>
        <v>0.52</v>
      </c>
      <c r="G51" s="23">
        <f>+SUM($E$50:G50)</f>
        <v>0.71199999999999997</v>
      </c>
      <c r="H51" s="23">
        <f>+SUM($E$50:H50)</f>
        <v>0.82719999999999994</v>
      </c>
      <c r="I51" s="23">
        <f>+SUM($E$50:I50)</f>
        <v>0.9423999999999999</v>
      </c>
      <c r="J51" s="23">
        <f>+SUM($E$50:J50)</f>
        <v>0.99999999999999989</v>
      </c>
    </row>
    <row r="52" spans="2:40" x14ac:dyDescent="0.3">
      <c r="B52" t="s">
        <v>52</v>
      </c>
      <c r="C52" t="s">
        <v>53</v>
      </c>
      <c r="E52" s="19">
        <f t="shared" ref="E52:J52" si="51">+E50*$D$10</f>
        <v>28.5</v>
      </c>
      <c r="F52" s="19">
        <f t="shared" si="51"/>
        <v>45.6</v>
      </c>
      <c r="G52" s="19">
        <f t="shared" si="51"/>
        <v>27.36</v>
      </c>
      <c r="H52" s="19">
        <f t="shared" si="51"/>
        <v>16.416</v>
      </c>
      <c r="I52" s="19">
        <f t="shared" si="51"/>
        <v>16.416</v>
      </c>
      <c r="J52" s="19">
        <f t="shared" si="51"/>
        <v>8.2080000000000002</v>
      </c>
      <c r="K52" s="10"/>
    </row>
    <row r="53" spans="2:40" x14ac:dyDescent="0.3">
      <c r="J53" s="24"/>
    </row>
    <row r="54" spans="2:40" x14ac:dyDescent="0.3">
      <c r="B54" t="s">
        <v>38</v>
      </c>
      <c r="C54" t="s">
        <v>74</v>
      </c>
      <c r="E54" s="19">
        <f t="shared" ref="E54:X54" si="52">+E29-E52-E42</f>
        <v>-23.900648240999999</v>
      </c>
      <c r="F54" s="19">
        <f t="shared" si="52"/>
        <v>-40.984143596631064</v>
      </c>
      <c r="G54" s="19">
        <f t="shared" si="52"/>
        <v>-22.7237957682126</v>
      </c>
      <c r="H54" s="19">
        <f t="shared" si="52"/>
        <v>-11.755240537739416</v>
      </c>
      <c r="I54" s="19">
        <f t="shared" si="52"/>
        <v>-11.726083272592048</v>
      </c>
      <c r="J54" s="19">
        <f t="shared" si="52"/>
        <v>-3.4838964636312442</v>
      </c>
      <c r="K54" s="2">
        <f t="shared" si="52"/>
        <v>4.7637829343066045</v>
      </c>
      <c r="L54" s="2">
        <f t="shared" si="52"/>
        <v>4.8094563753355182</v>
      </c>
      <c r="M54" s="2">
        <f t="shared" si="52"/>
        <v>4.8616668259560427</v>
      </c>
      <c r="N54" s="2">
        <f t="shared" si="52"/>
        <v>4.9210021174574656</v>
      </c>
      <c r="O54" s="2">
        <f t="shared" si="52"/>
        <v>4.9880985672189624</v>
      </c>
      <c r="P54" s="2">
        <f t="shared" si="52"/>
        <v>5.0636448904374891</v>
      </c>
      <c r="Q54" s="2">
        <f t="shared" si="52"/>
        <v>5.1483864255328164</v>
      </c>
      <c r="R54" s="2">
        <f t="shared" si="52"/>
        <v>5.2431296983405282</v>
      </c>
      <c r="S54" s="2">
        <f t="shared" si="52"/>
        <v>5.3487473522129694</v>
      </c>
      <c r="T54" s="2">
        <f t="shared" si="52"/>
        <v>5.4661834733182229</v>
      </c>
      <c r="U54" s="2">
        <f t="shared" si="52"/>
        <v>5.5964593427706797</v>
      </c>
      <c r="V54" s="2">
        <f t="shared" si="52"/>
        <v>5.7406796497579373</v>
      </c>
      <c r="W54" s="2">
        <f t="shared" si="52"/>
        <v>5.9000392025623043</v>
      </c>
      <c r="X54" s="2">
        <f t="shared" si="52"/>
        <v>6.0758301773274503</v>
      </c>
      <c r="Y54" s="2">
        <f t="shared" ref="Y54:AN54" si="53">+Y29-Y52-Y42</f>
        <v>6.2694499476093126</v>
      </c>
      <c r="Z54" s="2">
        <f t="shared" si="53"/>
        <v>6.482409541193773</v>
      </c>
      <c r="AA54" s="2">
        <f t="shared" si="53"/>
        <v>6.7163427743828432</v>
      </c>
      <c r="AB54" s="2">
        <f t="shared" si="53"/>
        <v>6.9730161179675427</v>
      </c>
      <c r="AC54" s="2">
        <f t="shared" si="53"/>
        <v>7.2543393534436849</v>
      </c>
      <c r="AD54" s="2">
        <f t="shared" si="53"/>
        <v>7.5623770827116878</v>
      </c>
      <c r="AE54" s="2">
        <f t="shared" si="53"/>
        <v>7.8993611595613622</v>
      </c>
      <c r="AF54" s="2">
        <f t="shared" si="53"/>
        <v>8.2677041167071454</v>
      </c>
      <c r="AG54" s="2">
        <f t="shared" si="53"/>
        <v>8.6700136680410598</v>
      </c>
      <c r="AH54" s="2">
        <f t="shared" si="53"/>
        <v>9.1091083721445258</v>
      </c>
      <c r="AI54" s="2"/>
      <c r="AJ54" s="2"/>
      <c r="AK54" s="2"/>
      <c r="AL54" s="2"/>
      <c r="AM54" s="2"/>
      <c r="AN54" s="2"/>
    </row>
    <row r="55" spans="2:40" x14ac:dyDescent="0.3">
      <c r="B55" s="7"/>
      <c r="C55" s="7"/>
      <c r="D55" s="7"/>
      <c r="E55" s="20">
        <f t="shared" ref="E55:X55" si="54">+E30-E52-E43</f>
        <v>-23.900648240999999</v>
      </c>
      <c r="F55" s="20">
        <f t="shared" si="54"/>
        <v>-40.984143596631064</v>
      </c>
      <c r="G55" s="20">
        <f t="shared" si="54"/>
        <v>-22.7237957682126</v>
      </c>
      <c r="H55" s="20">
        <f t="shared" si="54"/>
        <v>-11.755240537739416</v>
      </c>
      <c r="I55" s="20">
        <f t="shared" si="54"/>
        <v>-11.726083272592048</v>
      </c>
      <c r="J55" s="20">
        <f t="shared" si="54"/>
        <v>-3.4838964636312442</v>
      </c>
      <c r="K55" s="8">
        <f t="shared" si="54"/>
        <v>4.7637829343066045</v>
      </c>
      <c r="L55" s="8">
        <f t="shared" si="54"/>
        <v>4.8094563753355182</v>
      </c>
      <c r="M55" s="8">
        <f t="shared" si="54"/>
        <v>4.8616668259560427</v>
      </c>
      <c r="N55" s="8">
        <f t="shared" si="54"/>
        <v>4.9210021174574656</v>
      </c>
      <c r="O55" s="8">
        <f t="shared" si="54"/>
        <v>4.9880985672189624</v>
      </c>
      <c r="P55" s="8">
        <f t="shared" si="54"/>
        <v>5.0636448904374891</v>
      </c>
      <c r="Q55" s="8">
        <f t="shared" si="54"/>
        <v>5.1483864255328164</v>
      </c>
      <c r="R55" s="8">
        <f t="shared" si="54"/>
        <v>5.2431296983405282</v>
      </c>
      <c r="S55" s="8">
        <f t="shared" si="54"/>
        <v>5.3487473522129694</v>
      </c>
      <c r="T55" s="8">
        <f t="shared" si="54"/>
        <v>5.4661834733182229</v>
      </c>
      <c r="U55" s="8">
        <f t="shared" si="54"/>
        <v>5.5964593427706797</v>
      </c>
      <c r="V55" s="8">
        <f t="shared" si="54"/>
        <v>5.7406796497579373</v>
      </c>
      <c r="W55" s="8">
        <f t="shared" si="54"/>
        <v>5.9000392025623043</v>
      </c>
      <c r="X55" s="8">
        <f t="shared" si="54"/>
        <v>6.0758301773274503</v>
      </c>
      <c r="Y55" s="8">
        <f t="shared" ref="Y55:AN55" si="55">+Y30-Y52-Y43</f>
        <v>6.2694499476093126</v>
      </c>
      <c r="Z55" s="8">
        <f t="shared" si="55"/>
        <v>6.482409541193773</v>
      </c>
      <c r="AA55" s="8">
        <f t="shared" si="55"/>
        <v>6.7163427743828432</v>
      </c>
      <c r="AB55" s="8">
        <f t="shared" si="55"/>
        <v>6.9730161179675427</v>
      </c>
      <c r="AC55" s="8">
        <f t="shared" si="55"/>
        <v>7.2543393534436849</v>
      </c>
      <c r="AD55" s="8">
        <f t="shared" si="55"/>
        <v>7.5623770827116878</v>
      </c>
      <c r="AE55" s="8">
        <f t="shared" si="55"/>
        <v>7.8993611595613622</v>
      </c>
      <c r="AF55" s="8">
        <f t="shared" si="55"/>
        <v>8.2677041167071454</v>
      </c>
      <c r="AG55" s="8">
        <f t="shared" si="55"/>
        <v>8.6700136680410598</v>
      </c>
      <c r="AH55" s="8">
        <f t="shared" si="55"/>
        <v>9.1091083721445258</v>
      </c>
      <c r="AI55" s="8"/>
      <c r="AJ55" s="8"/>
      <c r="AK55" s="8"/>
      <c r="AL55" s="8"/>
      <c r="AM55" s="8"/>
      <c r="AN55" s="8"/>
    </row>
    <row r="56" spans="2:40" x14ac:dyDescent="0.3">
      <c r="B56" s="10" t="s">
        <v>61</v>
      </c>
      <c r="C56" s="10" t="s">
        <v>62</v>
      </c>
      <c r="D56" s="10"/>
      <c r="E56" s="22">
        <f>+E54*$D$48</f>
        <v>-9.5602592963999999</v>
      </c>
      <c r="F56" s="22">
        <f t="shared" ref="F56:X57" si="56">+F54*$D$48</f>
        <v>-16.393657438652426</v>
      </c>
      <c r="G56" s="22">
        <f t="shared" si="56"/>
        <v>-9.0895183072850401</v>
      </c>
      <c r="H56" s="22">
        <f t="shared" si="56"/>
        <v>-4.702096215095767</v>
      </c>
      <c r="I56" s="22">
        <f t="shared" si="56"/>
        <v>-4.6904333090368189</v>
      </c>
      <c r="J56" s="22">
        <f t="shared" si="56"/>
        <v>-1.3935585854524977</v>
      </c>
      <c r="K56" s="12">
        <f t="shared" si="56"/>
        <v>1.9055131737226418</v>
      </c>
      <c r="L56" s="12">
        <f t="shared" si="56"/>
        <v>1.9237825501342074</v>
      </c>
      <c r="M56" s="12">
        <f t="shared" si="56"/>
        <v>1.9446667303824172</v>
      </c>
      <c r="N56" s="12">
        <f t="shared" si="56"/>
        <v>1.9684008469829863</v>
      </c>
      <c r="O56" s="12">
        <f t="shared" si="56"/>
        <v>1.995239426887585</v>
      </c>
      <c r="P56" s="12">
        <f t="shared" si="56"/>
        <v>2.0254579561749959</v>
      </c>
      <c r="Q56" s="12">
        <f t="shared" si="56"/>
        <v>2.0593545702131268</v>
      </c>
      <c r="R56" s="12">
        <f t="shared" si="56"/>
        <v>2.0972518793362114</v>
      </c>
      <c r="S56" s="12">
        <f t="shared" si="56"/>
        <v>2.1394989408851877</v>
      </c>
      <c r="T56" s="12">
        <f t="shared" si="56"/>
        <v>2.1864733893272894</v>
      </c>
      <c r="U56" s="12">
        <f t="shared" si="56"/>
        <v>2.238583737108272</v>
      </c>
      <c r="V56" s="12">
        <f t="shared" si="56"/>
        <v>2.2962718599031748</v>
      </c>
      <c r="W56" s="12">
        <f t="shared" si="56"/>
        <v>2.360015681024922</v>
      </c>
      <c r="X56" s="12">
        <f t="shared" si="56"/>
        <v>2.4303320709309801</v>
      </c>
      <c r="Y56" s="12">
        <f t="shared" ref="Y56:AN56" si="57">+Y54*$D$48</f>
        <v>2.5077799790437254</v>
      </c>
      <c r="Z56" s="12">
        <f t="shared" si="57"/>
        <v>2.5929638164775093</v>
      </c>
      <c r="AA56" s="12">
        <f t="shared" si="57"/>
        <v>2.6865371097531376</v>
      </c>
      <c r="AB56" s="12">
        <f t="shared" si="57"/>
        <v>2.7892064471870173</v>
      </c>
      <c r="AC56" s="12">
        <f t="shared" si="57"/>
        <v>2.901735741377474</v>
      </c>
      <c r="AD56" s="12">
        <f t="shared" si="57"/>
        <v>3.0249508330846755</v>
      </c>
      <c r="AE56" s="12">
        <f t="shared" si="57"/>
        <v>3.1597444638245449</v>
      </c>
      <c r="AF56" s="12">
        <f t="shared" si="57"/>
        <v>3.3070816466828585</v>
      </c>
      <c r="AG56" s="12">
        <f t="shared" si="57"/>
        <v>3.468005467216424</v>
      </c>
      <c r="AH56" s="12">
        <f t="shared" si="57"/>
        <v>3.6436433488578106</v>
      </c>
      <c r="AI56" s="12"/>
      <c r="AJ56" s="12"/>
      <c r="AK56" s="12"/>
      <c r="AL56" s="12"/>
      <c r="AM56" s="12"/>
      <c r="AN56" s="12"/>
    </row>
    <row r="57" spans="2:40" x14ac:dyDescent="0.3">
      <c r="B57" s="7"/>
      <c r="C57" s="7"/>
      <c r="D57" s="7"/>
      <c r="E57" s="20">
        <f>+E55*$D$48</f>
        <v>-9.5602592963999999</v>
      </c>
      <c r="F57" s="20">
        <f t="shared" si="56"/>
        <v>-16.393657438652426</v>
      </c>
      <c r="G57" s="20">
        <f t="shared" si="56"/>
        <v>-9.0895183072850401</v>
      </c>
      <c r="H57" s="20">
        <f t="shared" si="56"/>
        <v>-4.702096215095767</v>
      </c>
      <c r="I57" s="20">
        <f t="shared" si="56"/>
        <v>-4.6904333090368189</v>
      </c>
      <c r="J57" s="20">
        <f t="shared" si="56"/>
        <v>-1.3935585854524977</v>
      </c>
      <c r="K57" s="8">
        <f t="shared" si="56"/>
        <v>1.9055131737226418</v>
      </c>
      <c r="L57" s="8">
        <f t="shared" si="56"/>
        <v>1.9237825501342074</v>
      </c>
      <c r="M57" s="8">
        <f t="shared" si="56"/>
        <v>1.9446667303824172</v>
      </c>
      <c r="N57" s="8">
        <f t="shared" si="56"/>
        <v>1.9684008469829863</v>
      </c>
      <c r="O57" s="8">
        <f t="shared" si="56"/>
        <v>1.995239426887585</v>
      </c>
      <c r="P57" s="8">
        <f t="shared" si="56"/>
        <v>2.0254579561749959</v>
      </c>
      <c r="Q57" s="8">
        <f t="shared" si="56"/>
        <v>2.0593545702131268</v>
      </c>
      <c r="R57" s="8">
        <f t="shared" si="56"/>
        <v>2.0972518793362114</v>
      </c>
      <c r="S57" s="8">
        <f t="shared" si="56"/>
        <v>2.1394989408851877</v>
      </c>
      <c r="T57" s="8">
        <f t="shared" si="56"/>
        <v>2.1864733893272894</v>
      </c>
      <c r="U57" s="8">
        <f t="shared" si="56"/>
        <v>2.238583737108272</v>
      </c>
      <c r="V57" s="8">
        <f t="shared" si="56"/>
        <v>2.2962718599031748</v>
      </c>
      <c r="W57" s="8">
        <f t="shared" si="56"/>
        <v>2.360015681024922</v>
      </c>
      <c r="X57" s="8">
        <f t="shared" si="56"/>
        <v>2.4303320709309801</v>
      </c>
      <c r="Y57" s="8">
        <f t="shared" ref="Y57:AN57" si="58">+Y55*$D$48</f>
        <v>2.5077799790437254</v>
      </c>
      <c r="Z57" s="8">
        <f t="shared" si="58"/>
        <v>2.5929638164775093</v>
      </c>
      <c r="AA57" s="8">
        <f t="shared" si="58"/>
        <v>2.6865371097531376</v>
      </c>
      <c r="AB57" s="8">
        <f t="shared" si="58"/>
        <v>2.7892064471870173</v>
      </c>
      <c r="AC57" s="8">
        <f t="shared" si="58"/>
        <v>2.901735741377474</v>
      </c>
      <c r="AD57" s="8">
        <f t="shared" si="58"/>
        <v>3.0249508330846755</v>
      </c>
      <c r="AE57" s="8">
        <f t="shared" si="58"/>
        <v>3.1597444638245449</v>
      </c>
      <c r="AF57" s="8">
        <f t="shared" si="58"/>
        <v>3.3070816466828585</v>
      </c>
      <c r="AG57" s="8">
        <f t="shared" si="58"/>
        <v>3.468005467216424</v>
      </c>
      <c r="AH57" s="8">
        <f t="shared" si="58"/>
        <v>3.6436433488578106</v>
      </c>
      <c r="AI57" s="8"/>
      <c r="AJ57" s="8"/>
      <c r="AK57" s="8"/>
      <c r="AL57" s="8"/>
      <c r="AM57" s="8"/>
      <c r="AN57" s="8"/>
    </row>
    <row r="58" spans="2:40" x14ac:dyDescent="0.3">
      <c r="B58" s="10" t="s">
        <v>65</v>
      </c>
      <c r="C58" s="10" t="s">
        <v>63</v>
      </c>
      <c r="D58" s="10"/>
      <c r="E58" s="22">
        <f t="shared" ref="E58:X58" si="59">+E29-E56-E40</f>
        <v>13.404865500788222</v>
      </c>
      <c r="F58" s="22">
        <f t="shared" si="59"/>
        <v>20.194388643040647</v>
      </c>
      <c r="G58" s="22">
        <f t="shared" si="59"/>
        <v>12.845387324173259</v>
      </c>
      <c r="H58" s="22">
        <f t="shared" si="59"/>
        <v>8.4120936452652373</v>
      </c>
      <c r="I58" s="22">
        <f t="shared" si="59"/>
        <v>8.3535270417863678</v>
      </c>
      <c r="J58" s="22">
        <f t="shared" si="59"/>
        <v>5.0086932875901757</v>
      </c>
      <c r="K58" s="12">
        <f t="shared" si="59"/>
        <v>1.6605834196143983</v>
      </c>
      <c r="L58" s="12">
        <f t="shared" si="59"/>
        <v>1.592172576954181</v>
      </c>
      <c r="M58" s="12">
        <f t="shared" si="59"/>
        <v>1.5200187474667262</v>
      </c>
      <c r="N58" s="12">
        <f t="shared" si="59"/>
        <v>1.4438614145190281</v>
      </c>
      <c r="O58" s="12">
        <f t="shared" si="59"/>
        <v>1.3634200958994898</v>
      </c>
      <c r="P58" s="12">
        <f t="shared" si="59"/>
        <v>1.2783927662760535</v>
      </c>
      <c r="Q58" s="12">
        <f t="shared" si="59"/>
        <v>1.1884541538943347</v>
      </c>
      <c r="R58" s="12">
        <f t="shared" si="59"/>
        <v>1.0932539014649345</v>
      </c>
      <c r="S58" s="12">
        <f t="shared" si="59"/>
        <v>0.99241458038524843</v>
      </c>
      <c r="T58" s="12">
        <f t="shared" si="59"/>
        <v>0.88552954657299754</v>
      </c>
      <c r="U58" s="12">
        <f t="shared" si="59"/>
        <v>0.77216062525103712</v>
      </c>
      <c r="V58" s="12">
        <f t="shared" si="59"/>
        <v>0.65183561101048237</v>
      </c>
      <c r="W58" s="12">
        <f t="shared" si="59"/>
        <v>0.52404556838555916</v>
      </c>
      <c r="X58" s="12">
        <f t="shared" si="59"/>
        <v>0.38824191699250132</v>
      </c>
      <c r="Y58" s="12">
        <f t="shared" ref="Y58:AN58" si="60">+Y29-Y56-Y40</f>
        <v>0.24383328400930093</v>
      </c>
      <c r="Z58" s="12">
        <f t="shared" si="60"/>
        <v>9.0182105395474998E-2</v>
      </c>
      <c r="AA58" s="12">
        <f t="shared" si="60"/>
        <v>-7.3399044236746924E-2</v>
      </c>
      <c r="AB58" s="12">
        <f t="shared" si="60"/>
        <v>-0.24765141479524289</v>
      </c>
      <c r="AC58" s="12">
        <f t="shared" si="60"/>
        <v>-0.43337436035561883</v>
      </c>
      <c r="AD58" s="12">
        <f t="shared" si="60"/>
        <v>-0.63142996058856315</v>
      </c>
      <c r="AE58" s="12">
        <f t="shared" si="60"/>
        <v>-0.84274801129600529</v>
      </c>
      <c r="AF58" s="12">
        <f t="shared" si="60"/>
        <v>-1.068331413571161</v>
      </c>
      <c r="AG58" s="12">
        <f t="shared" si="60"/>
        <v>-1.3092619934584482</v>
      </c>
      <c r="AH58" s="12">
        <f t="shared" si="60"/>
        <v>-1.5667067865390161</v>
      </c>
      <c r="AI58" s="12"/>
      <c r="AJ58" s="12"/>
      <c r="AK58" s="12"/>
      <c r="AL58" s="12"/>
      <c r="AM58" s="12"/>
      <c r="AN58" s="12"/>
    </row>
    <row r="59" spans="2:40" x14ac:dyDescent="0.3">
      <c r="B59" s="7"/>
      <c r="C59" s="7"/>
      <c r="D59" s="7"/>
      <c r="E59" s="20">
        <f t="shared" ref="E59:X59" si="61">+E30-E57-E41</f>
        <v>13.404865500788222</v>
      </c>
      <c r="F59" s="20">
        <f t="shared" si="61"/>
        <v>20.194388643040647</v>
      </c>
      <c r="G59" s="20">
        <f t="shared" si="61"/>
        <v>12.845387324173259</v>
      </c>
      <c r="H59" s="20">
        <f t="shared" si="61"/>
        <v>8.4120936452652373</v>
      </c>
      <c r="I59" s="20">
        <f t="shared" si="61"/>
        <v>8.3535270417863678</v>
      </c>
      <c r="J59" s="20">
        <f t="shared" si="61"/>
        <v>5.0086932875901757</v>
      </c>
      <c r="K59" s="8">
        <f t="shared" si="61"/>
        <v>1.6605834196143983</v>
      </c>
      <c r="L59" s="8">
        <f t="shared" si="61"/>
        <v>1.592172576954181</v>
      </c>
      <c r="M59" s="8">
        <f t="shared" si="61"/>
        <v>1.5200187474667262</v>
      </c>
      <c r="N59" s="8">
        <f t="shared" si="61"/>
        <v>1.4438614145190281</v>
      </c>
      <c r="O59" s="8">
        <f t="shared" si="61"/>
        <v>1.3634200958994898</v>
      </c>
      <c r="P59" s="8">
        <f t="shared" si="61"/>
        <v>1.2783927662760535</v>
      </c>
      <c r="Q59" s="8">
        <f t="shared" si="61"/>
        <v>1.1884541538943347</v>
      </c>
      <c r="R59" s="8">
        <f t="shared" si="61"/>
        <v>1.0932539014649345</v>
      </c>
      <c r="S59" s="8">
        <f t="shared" si="61"/>
        <v>0.99241458038524843</v>
      </c>
      <c r="T59" s="8">
        <f t="shared" si="61"/>
        <v>0.88552954657299754</v>
      </c>
      <c r="U59" s="8">
        <f t="shared" si="61"/>
        <v>0.77216062525103712</v>
      </c>
      <c r="V59" s="8">
        <f t="shared" si="61"/>
        <v>0.65183561101048237</v>
      </c>
      <c r="W59" s="8">
        <f t="shared" si="61"/>
        <v>0.52404556838555916</v>
      </c>
      <c r="X59" s="8">
        <f t="shared" si="61"/>
        <v>0.38824191699250132</v>
      </c>
      <c r="Y59" s="8">
        <f t="shared" ref="Y59:AN59" si="62">+Y30-Y57-Y41</f>
        <v>0.24383328400930093</v>
      </c>
      <c r="Z59" s="8">
        <f t="shared" si="62"/>
        <v>9.0182105395474998E-2</v>
      </c>
      <c r="AA59" s="8">
        <f t="shared" si="62"/>
        <v>-7.3399044236746924E-2</v>
      </c>
      <c r="AB59" s="8">
        <f t="shared" si="62"/>
        <v>-0.24765141479524289</v>
      </c>
      <c r="AC59" s="8">
        <f t="shared" si="62"/>
        <v>-0.43337436035561883</v>
      </c>
      <c r="AD59" s="8">
        <f t="shared" si="62"/>
        <v>-0.63142996058856315</v>
      </c>
      <c r="AE59" s="8">
        <f t="shared" si="62"/>
        <v>-0.84274801129600529</v>
      </c>
      <c r="AF59" s="8">
        <f t="shared" si="62"/>
        <v>-1.068331413571161</v>
      </c>
      <c r="AG59" s="8">
        <f t="shared" si="62"/>
        <v>-1.3092619934584482</v>
      </c>
      <c r="AH59" s="8">
        <f t="shared" si="62"/>
        <v>-1.5667067865390161</v>
      </c>
      <c r="AI59" s="8"/>
      <c r="AJ59" s="8"/>
      <c r="AK59" s="8"/>
      <c r="AL59" s="8"/>
      <c r="AM59" s="8"/>
      <c r="AN59" s="8"/>
    </row>
    <row r="60" spans="2:40" x14ac:dyDescent="0.3">
      <c r="B60" t="s">
        <v>64</v>
      </c>
      <c r="C60" t="s">
        <v>70</v>
      </c>
      <c r="E60" s="18">
        <f t="shared" ref="E60:X60" si="63">1/(1+$D$35)^(E2-0.5)</f>
        <v>0.94491118252306794</v>
      </c>
      <c r="F60" s="18">
        <f t="shared" si="63"/>
        <v>0.84367069868131062</v>
      </c>
      <c r="G60" s="18">
        <f t="shared" si="63"/>
        <v>0.75327740953688449</v>
      </c>
      <c r="H60" s="18">
        <f t="shared" si="63"/>
        <v>0.67256911565793243</v>
      </c>
      <c r="I60" s="18">
        <f t="shared" si="63"/>
        <v>0.60050813898029676</v>
      </c>
      <c r="J60" s="18">
        <f t="shared" si="63"/>
        <v>0.53616798123240783</v>
      </c>
      <c r="K60">
        <f t="shared" si="63"/>
        <v>0.47872141181464972</v>
      </c>
      <c r="L60">
        <f t="shared" si="63"/>
        <v>0.42742983197736584</v>
      </c>
      <c r="M60">
        <f t="shared" si="63"/>
        <v>0.38163377855121944</v>
      </c>
      <c r="N60">
        <f t="shared" si="63"/>
        <v>0.34074444513501739</v>
      </c>
      <c r="O60">
        <f t="shared" si="63"/>
        <v>0.30423611172769405</v>
      </c>
      <c r="P60">
        <f t="shared" si="63"/>
        <v>0.27163938547115535</v>
      </c>
      <c r="Q60">
        <f t="shared" si="63"/>
        <v>0.24253516559924582</v>
      </c>
      <c r="R60">
        <f t="shared" si="63"/>
        <v>0.21654925499932662</v>
      </c>
      <c r="S60">
        <f t="shared" si="63"/>
        <v>0.19334754910654159</v>
      </c>
      <c r="T60">
        <f t="shared" si="63"/>
        <v>0.17263174027369785</v>
      </c>
      <c r="U60">
        <f t="shared" si="63"/>
        <v>0.15413548238723021</v>
      </c>
      <c r="V60">
        <f t="shared" si="63"/>
        <v>0.13762096641716981</v>
      </c>
      <c r="W60">
        <f t="shared" si="63"/>
        <v>0.12287586287247305</v>
      </c>
      <c r="X60">
        <f t="shared" si="63"/>
        <v>0.10971059185042235</v>
      </c>
      <c r="Y60">
        <f t="shared" ref="Y60:AN60" si="64">1/(1+$D$35)^(Y2-0.5)</f>
        <v>9.7955885580734231E-2</v>
      </c>
      <c r="Z60">
        <f t="shared" si="64"/>
        <v>8.7460612125655562E-2</v>
      </c>
      <c r="AA60">
        <f t="shared" si="64"/>
        <v>7.8089832255049604E-2</v>
      </c>
      <c r="AB60">
        <f t="shared" si="64"/>
        <v>6.9723064513437141E-2</v>
      </c>
      <c r="AC60">
        <f t="shared" si="64"/>
        <v>6.2252736172711702E-2</v>
      </c>
      <c r="AD60">
        <f t="shared" si="64"/>
        <v>5.5582800154206871E-2</v>
      </c>
      <c r="AE60">
        <f t="shared" si="64"/>
        <v>4.9627500137684702E-2</v>
      </c>
      <c r="AF60">
        <f t="shared" si="64"/>
        <v>4.4310267980075625E-2</v>
      </c>
      <c r="AG60">
        <f t="shared" si="64"/>
        <v>3.9562739267924661E-2</v>
      </c>
      <c r="AH60">
        <f t="shared" si="64"/>
        <v>3.5323874346361306E-2</v>
      </c>
    </row>
    <row r="61" spans="2:40" x14ac:dyDescent="0.3">
      <c r="B61" s="10" t="s">
        <v>68</v>
      </c>
      <c r="C61" s="10" t="s">
        <v>71</v>
      </c>
      <c r="D61" s="35">
        <f>+SUM(E61:AH61)</f>
        <v>56.985021881319234</v>
      </c>
      <c r="E61" s="22">
        <f>+E60*E58</f>
        <v>12.666407311912476</v>
      </c>
      <c r="F61" s="22">
        <f t="shared" ref="F61:X61" si="65">+F60*F58</f>
        <v>17.037413975916028</v>
      </c>
      <c r="G61" s="22">
        <f t="shared" si="65"/>
        <v>9.6761400880511648</v>
      </c>
      <c r="H61" s="22">
        <f t="shared" si="65"/>
        <v>5.6577143838277539</v>
      </c>
      <c r="I61" s="22">
        <f t="shared" si="65"/>
        <v>5.0163609777847151</v>
      </c>
      <c r="J61" s="22">
        <f t="shared" si="65"/>
        <v>2.6855009686195364</v>
      </c>
      <c r="K61" s="12">
        <f t="shared" si="65"/>
        <v>0.79495683907380366</v>
      </c>
      <c r="L61" s="12">
        <f t="shared" si="65"/>
        <v>0.68054205704649517</v>
      </c>
      <c r="M61" s="12">
        <f t="shared" si="65"/>
        <v>0.58009049806441848</v>
      </c>
      <c r="N61" s="12">
        <f t="shared" si="65"/>
        <v>0.49198775654214755</v>
      </c>
      <c r="O61" s="12">
        <f t="shared" si="65"/>
        <v>0.41480162862786052</v>
      </c>
      <c r="P61" s="12">
        <f t="shared" si="65"/>
        <v>0.34726182542199752</v>
      </c>
      <c r="Q61" s="12">
        <f t="shared" si="65"/>
        <v>0.28824192502187407</v>
      </c>
      <c r="R61" s="12">
        <f t="shared" si="65"/>
        <v>0.23674331788733879</v>
      </c>
      <c r="S61" s="12">
        <f t="shared" si="65"/>
        <v>0.19188092681508467</v>
      </c>
      <c r="T61" s="12">
        <f t="shared" si="65"/>
        <v>0.15287050668867513</v>
      </c>
      <c r="U61" s="12">
        <f t="shared" si="65"/>
        <v>0.1190173504534939</v>
      </c>
      <c r="V61" s="12">
        <f t="shared" si="65"/>
        <v>8.9706246732388958E-2</v>
      </c>
      <c r="W61" s="12">
        <f t="shared" si="65"/>
        <v>6.439255139987117E-2</v>
      </c>
      <c r="X61" s="12">
        <f t="shared" si="65"/>
        <v>4.2594250494389869E-2</v>
      </c>
      <c r="Y61" s="12">
        <f t="shared" ref="Y61:AN61" si="66">+Y60*Y58</f>
        <v>2.3884905269189755E-2</v>
      </c>
      <c r="Z61" s="12">
        <f t="shared" si="66"/>
        <v>7.8873821406686279E-3</v>
      </c>
      <c r="AA61" s="12">
        <f t="shared" si="66"/>
        <v>-5.731719052128533E-3</v>
      </c>
      <c r="AB61" s="12">
        <f t="shared" si="66"/>
        <v>-1.72670155706127E-2</v>
      </c>
      <c r="AC61" s="12">
        <f t="shared" si="66"/>
        <v>-2.697873971923603E-2</v>
      </c>
      <c r="AD61" s="12">
        <f t="shared" si="66"/>
        <v>-3.5096645310772827E-2</v>
      </c>
      <c r="AE61" s="12">
        <f t="shared" si="66"/>
        <v>-4.1823477046626013E-2</v>
      </c>
      <c r="AF61" s="12">
        <f t="shared" si="66"/>
        <v>-4.7338051226871146E-2</v>
      </c>
      <c r="AG61" s="12">
        <f t="shared" si="66"/>
        <v>-5.1797990880599866E-2</v>
      </c>
      <c r="AH61" s="12">
        <f t="shared" si="66"/>
        <v>-5.5342153665295706E-2</v>
      </c>
      <c r="AI61" s="12"/>
      <c r="AJ61" s="12"/>
      <c r="AK61" s="12"/>
      <c r="AL61" s="12"/>
      <c r="AM61" s="12"/>
      <c r="AN61" s="12"/>
    </row>
    <row r="62" spans="2:40" x14ac:dyDescent="0.3">
      <c r="B62" s="7"/>
      <c r="C62" s="7"/>
      <c r="D62" s="9">
        <f>+SUM(E62:AH62)</f>
        <v>56.985021881319234</v>
      </c>
      <c r="E62" s="20">
        <f>+E60*E59</f>
        <v>12.666407311912476</v>
      </c>
      <c r="F62" s="20">
        <f t="shared" ref="F62:X62" si="67">+F60*F59</f>
        <v>17.037413975916028</v>
      </c>
      <c r="G62" s="20">
        <f t="shared" si="67"/>
        <v>9.6761400880511648</v>
      </c>
      <c r="H62" s="20">
        <f t="shared" si="67"/>
        <v>5.6577143838277539</v>
      </c>
      <c r="I62" s="20">
        <f t="shared" si="67"/>
        <v>5.0163609777847151</v>
      </c>
      <c r="J62" s="20">
        <f t="shared" si="67"/>
        <v>2.6855009686195364</v>
      </c>
      <c r="K62" s="8">
        <f t="shared" si="67"/>
        <v>0.79495683907380366</v>
      </c>
      <c r="L62" s="8">
        <f t="shared" si="67"/>
        <v>0.68054205704649517</v>
      </c>
      <c r="M62" s="8">
        <f t="shared" si="67"/>
        <v>0.58009049806441848</v>
      </c>
      <c r="N62" s="8">
        <f t="shared" si="67"/>
        <v>0.49198775654214755</v>
      </c>
      <c r="O62" s="8">
        <f t="shared" si="67"/>
        <v>0.41480162862786052</v>
      </c>
      <c r="P62" s="8">
        <f t="shared" si="67"/>
        <v>0.34726182542199752</v>
      </c>
      <c r="Q62" s="8">
        <f t="shared" si="67"/>
        <v>0.28824192502187407</v>
      </c>
      <c r="R62" s="8">
        <f t="shared" si="67"/>
        <v>0.23674331788733879</v>
      </c>
      <c r="S62" s="8">
        <f t="shared" si="67"/>
        <v>0.19188092681508467</v>
      </c>
      <c r="T62" s="8">
        <f t="shared" si="67"/>
        <v>0.15287050668867513</v>
      </c>
      <c r="U62" s="8">
        <f t="shared" si="67"/>
        <v>0.1190173504534939</v>
      </c>
      <c r="V62" s="8">
        <f t="shared" si="67"/>
        <v>8.9706246732388958E-2</v>
      </c>
      <c r="W62" s="8">
        <f t="shared" si="67"/>
        <v>6.439255139987117E-2</v>
      </c>
      <c r="X62" s="8">
        <f t="shared" si="67"/>
        <v>4.2594250494389869E-2</v>
      </c>
      <c r="Y62" s="8">
        <f t="shared" ref="Y62:AN62" si="68">+Y60*Y59</f>
        <v>2.3884905269189755E-2</v>
      </c>
      <c r="Z62" s="8">
        <f t="shared" si="68"/>
        <v>7.8873821406686279E-3</v>
      </c>
      <c r="AA62" s="8">
        <f t="shared" si="68"/>
        <v>-5.731719052128533E-3</v>
      </c>
      <c r="AB62" s="8">
        <f t="shared" si="68"/>
        <v>-1.72670155706127E-2</v>
      </c>
      <c r="AC62" s="8">
        <f t="shared" si="68"/>
        <v>-2.697873971923603E-2</v>
      </c>
      <c r="AD62" s="8">
        <f t="shared" si="68"/>
        <v>-3.5096645310772827E-2</v>
      </c>
      <c r="AE62" s="8">
        <f t="shared" si="68"/>
        <v>-4.1823477046626013E-2</v>
      </c>
      <c r="AF62" s="8">
        <f t="shared" si="68"/>
        <v>-4.7338051226871146E-2</v>
      </c>
      <c r="AG62" s="8">
        <f t="shared" si="68"/>
        <v>-5.1797990880599866E-2</v>
      </c>
      <c r="AH62" s="8">
        <f t="shared" si="68"/>
        <v>-5.5342153665295706E-2</v>
      </c>
      <c r="AI62" s="8"/>
      <c r="AJ62" s="8"/>
      <c r="AK62" s="8"/>
      <c r="AL62" s="8"/>
      <c r="AM62" s="8"/>
      <c r="AN62" s="8"/>
    </row>
    <row r="63" spans="2:40" s="10" customFormat="1" x14ac:dyDescent="0.3">
      <c r="D63" s="13"/>
      <c r="E63" s="22"/>
      <c r="F63" s="22"/>
      <c r="G63" s="22"/>
      <c r="H63" s="22"/>
      <c r="I63" s="22"/>
      <c r="J63" s="2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5" spans="2:34" x14ac:dyDescent="0.3">
      <c r="B65" t="s">
        <v>77</v>
      </c>
      <c r="C65" t="s">
        <v>67</v>
      </c>
      <c r="D65" s="35">
        <f>+D10*D34</f>
        <v>57</v>
      </c>
    </row>
    <row r="66" spans="2:34" x14ac:dyDescent="0.3">
      <c r="B66" s="6" t="s">
        <v>80</v>
      </c>
      <c r="C66" t="s">
        <v>78</v>
      </c>
      <c r="D66" s="31">
        <v>29.95</v>
      </c>
    </row>
    <row r="67" spans="2:34" x14ac:dyDescent="0.3">
      <c r="D67" s="2"/>
    </row>
    <row r="68" spans="2:34" x14ac:dyDescent="0.3">
      <c r="B68" s="6" t="s">
        <v>69</v>
      </c>
    </row>
    <row r="70" spans="2:34" x14ac:dyDescent="0.3">
      <c r="B70" t="s">
        <v>73</v>
      </c>
      <c r="D70" s="13">
        <f>+SUM(E70:AH70)</f>
        <v>-27.375939428487577</v>
      </c>
      <c r="E70" s="18">
        <f>+E56*E60</f>
        <v>-9.0335959169884781</v>
      </c>
      <c r="F70" s="18">
        <f t="shared" ref="F70:X70" si="69">+F56*F60</f>
        <v>-13.830848425209957</v>
      </c>
      <c r="G70" s="18">
        <f t="shared" si="69"/>
        <v>-6.846928804449762</v>
      </c>
      <c r="H70" s="18">
        <f t="shared" si="69"/>
        <v>-3.1624846931254713</v>
      </c>
      <c r="I70" s="18">
        <f t="shared" si="69"/>
        <v>-2.8166433774208954</v>
      </c>
      <c r="J70" s="18">
        <f t="shared" si="69"/>
        <v>-0.74718149349115559</v>
      </c>
      <c r="K70">
        <f t="shared" si="69"/>
        <v>0.91220995675591698</v>
      </c>
      <c r="L70">
        <f t="shared" si="69"/>
        <v>0.82228205216485262</v>
      </c>
      <c r="M70">
        <f t="shared" si="69"/>
        <v>0.74215051233868734</v>
      </c>
      <c r="N70">
        <f t="shared" si="69"/>
        <v>0.67072165440851594</v>
      </c>
      <c r="O70">
        <f t="shared" si="69"/>
        <v>0.60702388520207151</v>
      </c>
      <c r="P70">
        <f t="shared" si="69"/>
        <v>0.55019415451303821</v>
      </c>
      <c r="Q70">
        <f t="shared" si="69"/>
        <v>0.49946590171420441</v>
      </c>
      <c r="R70">
        <f t="shared" si="69"/>
        <v>0.45415833201619421</v>
      </c>
      <c r="S70">
        <f t="shared" si="69"/>
        <v>0.41366687653619255</v>
      </c>
      <c r="T70">
        <f t="shared" si="69"/>
        <v>0.37745470626170047</v>
      </c>
      <c r="U70">
        <f t="shared" si="69"/>
        <v>0.34504518418339203</v>
      </c>
      <c r="V70">
        <f t="shared" si="69"/>
        <v>0.31601515251642687</v>
      </c>
      <c r="W70">
        <f t="shared" si="69"/>
        <v>0.28998896319850442</v>
      </c>
      <c r="X70">
        <f t="shared" si="69"/>
        <v>0.26663316989490049</v>
      </c>
      <c r="Y70">
        <f t="shared" ref="Y70:AN70" si="70">+Y56*Y60</f>
        <v>0.24565180868886324</v>
      </c>
      <c r="Z70">
        <f t="shared" si="70"/>
        <v>0.22678220260879897</v>
      </c>
      <c r="AA70">
        <f t="shared" si="70"/>
        <v>0.20979123224758831</v>
      </c>
      <c r="AB70">
        <f t="shared" si="70"/>
        <v>0.19447202105851522</v>
      </c>
      <c r="AC70">
        <f t="shared" si="70"/>
        <v>0.18064098955089988</v>
      </c>
      <c r="AD70">
        <f t="shared" si="70"/>
        <v>0.16813523763164712</v>
      </c>
      <c r="AE70">
        <f t="shared" si="70"/>
        <v>0.15681021881350107</v>
      </c>
      <c r="AF70">
        <f t="shared" si="70"/>
        <v>0.14653767399650725</v>
      </c>
      <c r="AG70">
        <f t="shared" si="70"/>
        <v>0.13720379607922062</v>
      </c>
      <c r="AH70">
        <f t="shared" si="70"/>
        <v>0.12870759981800842</v>
      </c>
    </row>
    <row r="72" spans="2:34" x14ac:dyDescent="0.3">
      <c r="C72" s="37" t="s">
        <v>81</v>
      </c>
      <c r="D72" s="31">
        <v>29.95</v>
      </c>
      <c r="E72" s="24" t="s">
        <v>82</v>
      </c>
      <c r="F72" s="24"/>
      <c r="G72" s="24"/>
      <c r="H72" s="24"/>
      <c r="I72" s="24"/>
      <c r="J72" s="24"/>
      <c r="K72" s="10"/>
      <c r="L72" s="1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AN73"/>
  <sheetViews>
    <sheetView zoomScale="105" zoomScaleNormal="105" workbookViewId="0">
      <selection activeCell="C1" sqref="C1"/>
    </sheetView>
  </sheetViews>
  <sheetFormatPr baseColWidth="10" defaultRowHeight="15.6" x14ac:dyDescent="0.3"/>
  <cols>
    <col min="1" max="1" width="2.88671875" customWidth="1"/>
    <col min="2" max="2" width="37.6640625" customWidth="1"/>
    <col min="3" max="3" width="16.5546875" customWidth="1"/>
    <col min="4" max="4" width="6.21875" customWidth="1"/>
    <col min="5" max="9" width="7.5546875" style="18" customWidth="1"/>
    <col min="10" max="10" width="6.6640625" style="18" customWidth="1"/>
    <col min="11" max="12" width="5.44140625" customWidth="1"/>
    <col min="13" max="32" width="0.77734375" customWidth="1"/>
    <col min="33" max="34" width="6.33203125" customWidth="1"/>
    <col min="37" max="37" width="14.21875" bestFit="1" customWidth="1"/>
  </cols>
  <sheetData>
    <row r="1" spans="2:40" x14ac:dyDescent="0.3">
      <c r="B1" s="37" t="s">
        <v>90</v>
      </c>
      <c r="C1" s="37"/>
      <c r="D1" s="37"/>
      <c r="E1" s="24"/>
      <c r="F1" s="24"/>
      <c r="G1" s="24"/>
      <c r="H1" s="24"/>
      <c r="I1" s="24"/>
      <c r="J1" s="24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40" x14ac:dyDescent="0.3">
      <c r="B2" s="6" t="s">
        <v>75</v>
      </c>
      <c r="C2" s="6"/>
      <c r="D2" s="6"/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6">
        <v>15</v>
      </c>
      <c r="T2" s="6">
        <v>16</v>
      </c>
      <c r="U2" s="6">
        <v>17</v>
      </c>
      <c r="V2" s="6">
        <v>18</v>
      </c>
      <c r="W2" s="6">
        <v>19</v>
      </c>
      <c r="X2" s="6">
        <v>20</v>
      </c>
      <c r="Y2" s="6">
        <v>21</v>
      </c>
      <c r="Z2" s="6">
        <v>22</v>
      </c>
      <c r="AA2" s="6">
        <v>23</v>
      </c>
      <c r="AB2" s="6">
        <v>24</v>
      </c>
      <c r="AC2" s="6">
        <v>25</v>
      </c>
      <c r="AD2" s="6">
        <v>26</v>
      </c>
      <c r="AE2" s="6">
        <v>27</v>
      </c>
      <c r="AF2" s="6">
        <v>28</v>
      </c>
      <c r="AG2" s="6">
        <v>29</v>
      </c>
      <c r="AH2" s="6">
        <v>30</v>
      </c>
      <c r="AI2" s="6"/>
    </row>
    <row r="3" spans="2:40" x14ac:dyDescent="0.3">
      <c r="B3" t="s">
        <v>0</v>
      </c>
      <c r="C3" t="s">
        <v>1</v>
      </c>
      <c r="D3" s="37">
        <v>150</v>
      </c>
    </row>
    <row r="4" spans="2:40" x14ac:dyDescent="0.3">
      <c r="B4" t="s">
        <v>4</v>
      </c>
      <c r="C4" t="s">
        <v>2</v>
      </c>
      <c r="D4" s="40">
        <v>0.34</v>
      </c>
      <c r="Z4" s="1"/>
      <c r="AA4" s="1"/>
    </row>
    <row r="5" spans="2:40" x14ac:dyDescent="0.3">
      <c r="B5" t="s">
        <v>5</v>
      </c>
      <c r="C5" t="s">
        <v>3</v>
      </c>
      <c r="D5" s="32">
        <f>8765.82</f>
        <v>8765.82</v>
      </c>
    </row>
    <row r="6" spans="2:40" x14ac:dyDescent="0.3">
      <c r="B6" t="s">
        <v>13</v>
      </c>
      <c r="C6" t="s">
        <v>8</v>
      </c>
      <c r="D6" s="3">
        <f>+D4*D3*$D$5/1000</f>
        <v>447.05682000000007</v>
      </c>
    </row>
    <row r="7" spans="2:40" x14ac:dyDescent="0.3">
      <c r="G7" s="28"/>
      <c r="H7" s="28"/>
      <c r="I7" s="29"/>
      <c r="J7" s="29"/>
      <c r="K7" s="26"/>
      <c r="L7" s="26"/>
      <c r="M7" s="15"/>
      <c r="N7" s="14"/>
    </row>
    <row r="8" spans="2:40" x14ac:dyDescent="0.3">
      <c r="B8" s="6" t="s">
        <v>27</v>
      </c>
      <c r="F8" s="24"/>
      <c r="G8" s="24"/>
      <c r="H8" s="28"/>
      <c r="I8" s="29"/>
      <c r="J8" s="29"/>
      <c r="K8" s="26"/>
      <c r="L8" s="26"/>
      <c r="M8" s="15"/>
      <c r="N8" s="14"/>
    </row>
    <row r="9" spans="2:40" x14ac:dyDescent="0.3">
      <c r="B9" t="s">
        <v>28</v>
      </c>
      <c r="C9" t="s">
        <v>29</v>
      </c>
      <c r="D9" s="36">
        <v>950</v>
      </c>
      <c r="F9" s="24"/>
      <c r="G9" s="28"/>
      <c r="H9" s="28"/>
      <c r="I9" s="28"/>
      <c r="J9" s="28"/>
      <c r="K9" s="25"/>
      <c r="L9" s="25"/>
      <c r="M9" s="16"/>
    </row>
    <row r="10" spans="2:40" x14ac:dyDescent="0.3">
      <c r="B10" t="s">
        <v>31</v>
      </c>
      <c r="C10" t="s">
        <v>30</v>
      </c>
      <c r="D10" s="3">
        <f>+D9*D3/1000</f>
        <v>142.5</v>
      </c>
      <c r="G10" s="28"/>
      <c r="H10" s="28"/>
      <c r="I10" s="28"/>
      <c r="J10" s="28"/>
      <c r="K10" s="16"/>
      <c r="L10" s="16"/>
      <c r="M10" s="16"/>
    </row>
    <row r="11" spans="2:40" x14ac:dyDescent="0.3">
      <c r="B11" t="s">
        <v>84</v>
      </c>
      <c r="C11" t="s">
        <v>85</v>
      </c>
      <c r="D11" s="1">
        <v>0.14000000000000001</v>
      </c>
      <c r="F11" s="2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2:40" x14ac:dyDescent="0.3">
      <c r="B12" s="37" t="s">
        <v>88</v>
      </c>
      <c r="C12" s="37" t="s">
        <v>87</v>
      </c>
      <c r="D12" s="37">
        <f>+(1-D11)^(1/29)</f>
        <v>0.99481271138859739</v>
      </c>
    </row>
    <row r="13" spans="2:40" x14ac:dyDescent="0.3">
      <c r="B13" t="s">
        <v>79</v>
      </c>
      <c r="C13" t="s">
        <v>6</v>
      </c>
      <c r="D13" s="12">
        <f>+D66</f>
        <v>31.1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2:40" x14ac:dyDescent="0.3">
      <c r="D14" s="8">
        <f>+D66</f>
        <v>31.1</v>
      </c>
      <c r="F14" s="7" t="s">
        <v>76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2:40" x14ac:dyDescent="0.3">
      <c r="B15" s="37" t="s">
        <v>86</v>
      </c>
      <c r="C15" s="37" t="s">
        <v>83</v>
      </c>
      <c r="D15" s="40"/>
      <c r="E15" s="38">
        <v>1</v>
      </c>
      <c r="F15" s="38">
        <f>+E15*$D$12</f>
        <v>0.99481271138859739</v>
      </c>
      <c r="G15" s="38">
        <f t="shared" ref="G15:AH15" si="0">+F15*$D$12</f>
        <v>0.98965233074033276</v>
      </c>
      <c r="H15" s="38">
        <f t="shared" si="0"/>
        <v>0.98451871847583539</v>
      </c>
      <c r="I15" s="38">
        <f t="shared" si="0"/>
        <v>0.97941173573977303</v>
      </c>
      <c r="J15" s="38">
        <f t="shared" si="0"/>
        <v>0.97433124439709606</v>
      </c>
      <c r="K15" s="38">
        <f t="shared" si="0"/>
        <v>0.96927710702930125</v>
      </c>
      <c r="L15" s="38">
        <f t="shared" si="0"/>
        <v>0.96424918693071493</v>
      </c>
      <c r="M15" s="38">
        <f t="shared" si="0"/>
        <v>0.95924734810479506</v>
      </c>
      <c r="N15" s="38">
        <f t="shared" si="0"/>
        <v>0.95427145526045287</v>
      </c>
      <c r="O15" s="38">
        <f t="shared" si="0"/>
        <v>0.94932137380839376</v>
      </c>
      <c r="P15" s="38">
        <f t="shared" si="0"/>
        <v>0.94439696985747645</v>
      </c>
      <c r="Q15" s="38">
        <f t="shared" si="0"/>
        <v>0.93949811021109164</v>
      </c>
      <c r="R15" s="38">
        <f t="shared" si="0"/>
        <v>0.93462466236355934</v>
      </c>
      <c r="S15" s="38">
        <f t="shared" si="0"/>
        <v>0.92977649449654487</v>
      </c>
      <c r="T15" s="38">
        <f t="shared" si="0"/>
        <v>0.92495347547549311</v>
      </c>
      <c r="U15" s="38">
        <f t="shared" si="0"/>
        <v>0.92015547484608184</v>
      </c>
      <c r="V15" s="38">
        <f t="shared" si="0"/>
        <v>0.91538236283069296</v>
      </c>
      <c r="W15" s="38">
        <f t="shared" si="0"/>
        <v>0.91063401032490254</v>
      </c>
      <c r="X15" s="38">
        <f t="shared" si="0"/>
        <v>0.90591028889398828</v>
      </c>
      <c r="Y15" s="38">
        <f t="shared" si="0"/>
        <v>0.90121107076945606</v>
      </c>
      <c r="Z15" s="38">
        <f t="shared" si="0"/>
        <v>0.8965362288455837</v>
      </c>
      <c r="AA15" s="38">
        <f t="shared" si="0"/>
        <v>0.8918856366759832</v>
      </c>
      <c r="AB15" s="38">
        <f t="shared" si="0"/>
        <v>0.88725916847018027</v>
      </c>
      <c r="AC15" s="38">
        <f t="shared" si="0"/>
        <v>0.88265669909021238</v>
      </c>
      <c r="AD15" s="38">
        <f t="shared" si="0"/>
        <v>0.87807810404724351</v>
      </c>
      <c r="AE15" s="38">
        <f t="shared" si="0"/>
        <v>0.8735232594981972</v>
      </c>
      <c r="AF15" s="38">
        <f t="shared" si="0"/>
        <v>0.86899204224240689</v>
      </c>
      <c r="AG15" s="38">
        <f t="shared" si="0"/>
        <v>0.86448432971828337</v>
      </c>
      <c r="AH15" s="38">
        <f t="shared" si="0"/>
        <v>0.85999999999999965</v>
      </c>
      <c r="AK15" s="41"/>
    </row>
    <row r="16" spans="2:40" x14ac:dyDescent="0.3">
      <c r="B16" s="6" t="s">
        <v>9</v>
      </c>
      <c r="C16" t="s">
        <v>7</v>
      </c>
      <c r="D16" s="2">
        <f>+D13*D6/1000</f>
        <v>13.903467102000002</v>
      </c>
      <c r="E16" s="42">
        <f>+$D$16*E15</f>
        <v>13.903467102000002</v>
      </c>
      <c r="F16" s="42">
        <f t="shared" ref="F16:AH16" si="1">+$D$16*F15</f>
        <v>13.831345805442787</v>
      </c>
      <c r="G16" s="42">
        <f t="shared" si="1"/>
        <v>13.759598622865843</v>
      </c>
      <c r="H16" s="42">
        <f t="shared" si="1"/>
        <v>13.68822361363198</v>
      </c>
      <c r="I16" s="42">
        <f t="shared" si="1"/>
        <v>13.617218847170655</v>
      </c>
      <c r="J16" s="42">
        <f t="shared" si="1"/>
        <v>13.546582402925749</v>
      </c>
      <c r="K16" s="42">
        <f t="shared" si="1"/>
        <v>13.476312370303624</v>
      </c>
      <c r="L16" s="42">
        <f t="shared" si="1"/>
        <v>13.406406848621446</v>
      </c>
      <c r="M16" s="42">
        <f t="shared" si="1"/>
        <v>13.336863947055763</v>
      </c>
      <c r="N16" s="42">
        <f t="shared" si="1"/>
        <v>13.267681784591373</v>
      </c>
      <c r="O16" s="42">
        <f t="shared" si="1"/>
        <v>13.19885848997045</v>
      </c>
      <c r="P16" s="42">
        <f t="shared" si="1"/>
        <v>13.130392201641911</v>
      </c>
      <c r="Q16" s="42">
        <f t="shared" si="1"/>
        <v>13.062281067711085</v>
      </c>
      <c r="R16" s="42">
        <f t="shared" si="1"/>
        <v>12.994523245889606</v>
      </c>
      <c r="S16" s="42">
        <f t="shared" si="1"/>
        <v>12.927116903445597</v>
      </c>
      <c r="T16" s="42">
        <f t="shared" si="1"/>
        <v>12.860060217154084</v>
      </c>
      <c r="U16" s="42">
        <f t="shared" si="1"/>
        <v>12.79335137324769</v>
      </c>
      <c r="V16" s="42">
        <f t="shared" si="1"/>
        <v>12.726988567367568</v>
      </c>
      <c r="W16" s="42">
        <f t="shared" si="1"/>
        <v>12.660970004514613</v>
      </c>
      <c r="X16" s="42">
        <f t="shared" si="1"/>
        <v>12.595293899000884</v>
      </c>
      <c r="Y16" s="42">
        <f t="shared" si="1"/>
        <v>12.529958474401328</v>
      </c>
      <c r="Z16" s="42">
        <f t="shared" si="1"/>
        <v>12.464961963505719</v>
      </c>
      <c r="AA16" s="42">
        <f t="shared" si="1"/>
        <v>12.400302608270859</v>
      </c>
      <c r="AB16" s="42">
        <f t="shared" si="1"/>
        <v>12.33597865977303</v>
      </c>
      <c r="AC16" s="42">
        <f t="shared" si="1"/>
        <v>12.271988378160684</v>
      </c>
      <c r="AD16" s="42">
        <f t="shared" si="1"/>
        <v>12.208330032607385</v>
      </c>
      <c r="AE16" s="42">
        <f t="shared" si="1"/>
        <v>12.145001901264996</v>
      </c>
      <c r="AF16" s="42">
        <f t="shared" si="1"/>
        <v>12.082002271217101</v>
      </c>
      <c r="AG16" s="42">
        <f t="shared" si="1"/>
        <v>12.019329438432676</v>
      </c>
      <c r="AH16" s="42">
        <f t="shared" si="1"/>
        <v>11.956981707719997</v>
      </c>
      <c r="AI16" s="2"/>
      <c r="AJ16" s="2"/>
      <c r="AK16" s="2"/>
      <c r="AL16" s="2"/>
      <c r="AM16" s="2"/>
      <c r="AN16" s="2"/>
    </row>
    <row r="17" spans="2:40" hidden="1" x14ac:dyDescent="0.3">
      <c r="B17" s="7"/>
      <c r="C17" s="7"/>
      <c r="D17" s="8">
        <f>+D14*D6/1000</f>
        <v>13.903467102000002</v>
      </c>
      <c r="E17" s="20">
        <f>+$D$17</f>
        <v>13.903467102000002</v>
      </c>
      <c r="F17" s="20">
        <f t="shared" ref="F17:AH17" si="2">+$D$17</f>
        <v>13.903467102000002</v>
      </c>
      <c r="G17" s="20">
        <f t="shared" si="2"/>
        <v>13.903467102000002</v>
      </c>
      <c r="H17" s="20">
        <f t="shared" si="2"/>
        <v>13.903467102000002</v>
      </c>
      <c r="I17" s="20">
        <f t="shared" si="2"/>
        <v>13.903467102000002</v>
      </c>
      <c r="J17" s="20">
        <f t="shared" si="2"/>
        <v>13.903467102000002</v>
      </c>
      <c r="K17" s="8">
        <f t="shared" si="2"/>
        <v>13.903467102000002</v>
      </c>
      <c r="L17" s="8">
        <f t="shared" si="2"/>
        <v>13.903467102000002</v>
      </c>
      <c r="M17" s="8">
        <f t="shared" si="2"/>
        <v>13.903467102000002</v>
      </c>
      <c r="N17" s="8">
        <f t="shared" si="2"/>
        <v>13.903467102000002</v>
      </c>
      <c r="O17" s="8">
        <f t="shared" si="2"/>
        <v>13.903467102000002</v>
      </c>
      <c r="P17" s="8">
        <f t="shared" si="2"/>
        <v>13.903467102000002</v>
      </c>
      <c r="Q17" s="8">
        <f t="shared" si="2"/>
        <v>13.903467102000002</v>
      </c>
      <c r="R17" s="8">
        <f t="shared" si="2"/>
        <v>13.903467102000002</v>
      </c>
      <c r="S17" s="8">
        <f t="shared" si="2"/>
        <v>13.903467102000002</v>
      </c>
      <c r="T17" s="8">
        <f t="shared" si="2"/>
        <v>13.903467102000002</v>
      </c>
      <c r="U17" s="8">
        <f t="shared" si="2"/>
        <v>13.903467102000002</v>
      </c>
      <c r="V17" s="8">
        <f t="shared" si="2"/>
        <v>13.903467102000002</v>
      </c>
      <c r="W17" s="8">
        <f t="shared" si="2"/>
        <v>13.903467102000002</v>
      </c>
      <c r="X17" s="8">
        <f t="shared" si="2"/>
        <v>13.903467102000002</v>
      </c>
      <c r="Y17" s="8">
        <f t="shared" si="2"/>
        <v>13.903467102000002</v>
      </c>
      <c r="Z17" s="8">
        <f t="shared" si="2"/>
        <v>13.903467102000002</v>
      </c>
      <c r="AA17" s="8">
        <f t="shared" si="2"/>
        <v>13.903467102000002</v>
      </c>
      <c r="AB17" s="8">
        <f t="shared" si="2"/>
        <v>13.903467102000002</v>
      </c>
      <c r="AC17" s="8">
        <f t="shared" si="2"/>
        <v>13.903467102000002</v>
      </c>
      <c r="AD17" s="8">
        <f t="shared" si="2"/>
        <v>13.903467102000002</v>
      </c>
      <c r="AE17" s="8">
        <f t="shared" si="2"/>
        <v>13.903467102000002</v>
      </c>
      <c r="AF17" s="8">
        <f t="shared" si="2"/>
        <v>13.903467102000002</v>
      </c>
      <c r="AG17" s="8">
        <f t="shared" si="2"/>
        <v>13.903467102000002</v>
      </c>
      <c r="AH17" s="8">
        <f t="shared" si="2"/>
        <v>13.903467102000002</v>
      </c>
      <c r="AI17" s="8"/>
      <c r="AJ17" s="8"/>
      <c r="AK17" s="8"/>
      <c r="AL17" s="8"/>
      <c r="AM17" s="8"/>
      <c r="AN17" s="8"/>
    </row>
    <row r="18" spans="2:40" x14ac:dyDescent="0.3">
      <c r="B18" t="s">
        <v>10</v>
      </c>
      <c r="C18" t="s">
        <v>16</v>
      </c>
      <c r="D18">
        <v>0</v>
      </c>
    </row>
    <row r="19" spans="2:40" x14ac:dyDescent="0.3">
      <c r="B19" t="s">
        <v>11</v>
      </c>
      <c r="C19" t="s">
        <v>14</v>
      </c>
      <c r="D19">
        <v>0</v>
      </c>
      <c r="F19" s="24"/>
      <c r="G19" s="24"/>
    </row>
    <row r="20" spans="2:40" x14ac:dyDescent="0.3">
      <c r="B20" t="s">
        <v>12</v>
      </c>
      <c r="C20" t="s">
        <v>15</v>
      </c>
      <c r="D20" s="37">
        <v>13</v>
      </c>
      <c r="F20" s="24"/>
      <c r="G20" s="24"/>
    </row>
    <row r="21" spans="2:40" x14ac:dyDescent="0.3">
      <c r="B21" t="s">
        <v>18</v>
      </c>
      <c r="C21" t="s">
        <v>58</v>
      </c>
      <c r="D21" s="4">
        <v>2.2499999999999999E-2</v>
      </c>
      <c r="E21" s="21">
        <v>1</v>
      </c>
      <c r="F21" s="21">
        <f>+E21*(1+$D$21)</f>
        <v>1.0225</v>
      </c>
      <c r="G21" s="21">
        <f t="shared" ref="G21:AH21" si="3">+F21*(1+$D$21)</f>
        <v>1.0455062499999999</v>
      </c>
      <c r="H21" s="21">
        <f t="shared" si="3"/>
        <v>1.0690301406249998</v>
      </c>
      <c r="I21" s="21">
        <f t="shared" si="3"/>
        <v>1.0930833187890623</v>
      </c>
      <c r="J21" s="21">
        <f t="shared" si="3"/>
        <v>1.1176776934618162</v>
      </c>
      <c r="K21" s="5">
        <f t="shared" si="3"/>
        <v>1.142825441564707</v>
      </c>
      <c r="L21" s="5">
        <f t="shared" si="3"/>
        <v>1.1685390139999128</v>
      </c>
      <c r="M21" s="5">
        <f t="shared" si="3"/>
        <v>1.1948311418149107</v>
      </c>
      <c r="N21" s="5">
        <f t="shared" si="3"/>
        <v>1.221714842505746</v>
      </c>
      <c r="O21" s="5">
        <f t="shared" si="3"/>
        <v>1.2492034264621252</v>
      </c>
      <c r="P21" s="5">
        <f t="shared" si="3"/>
        <v>1.277310503557523</v>
      </c>
      <c r="Q21" s="5">
        <f t="shared" si="3"/>
        <v>1.3060499898875673</v>
      </c>
      <c r="R21" s="5">
        <f t="shared" si="3"/>
        <v>1.3354361146600375</v>
      </c>
      <c r="S21" s="5">
        <f t="shared" si="3"/>
        <v>1.3654834272398884</v>
      </c>
      <c r="T21" s="5">
        <f t="shared" si="3"/>
        <v>1.3962068043527858</v>
      </c>
      <c r="U21" s="5">
        <f t="shared" si="3"/>
        <v>1.4276214574507233</v>
      </c>
      <c r="V21" s="5">
        <f t="shared" si="3"/>
        <v>1.4597429402433646</v>
      </c>
      <c r="W21" s="5">
        <f t="shared" si="3"/>
        <v>1.4925871563988402</v>
      </c>
      <c r="X21" s="5">
        <f t="shared" si="3"/>
        <v>1.526170367417814</v>
      </c>
      <c r="Y21" s="5">
        <f t="shared" si="3"/>
        <v>1.5605092006847148</v>
      </c>
      <c r="Z21" s="5">
        <f t="shared" si="3"/>
        <v>1.5956206577001208</v>
      </c>
      <c r="AA21" s="5">
        <f t="shared" si="3"/>
        <v>1.6315221224983736</v>
      </c>
      <c r="AB21" s="5">
        <f t="shared" si="3"/>
        <v>1.668231370254587</v>
      </c>
      <c r="AC21" s="5">
        <f t="shared" si="3"/>
        <v>1.7057665760853151</v>
      </c>
      <c r="AD21" s="5">
        <f t="shared" si="3"/>
        <v>1.7441463240472346</v>
      </c>
      <c r="AE21" s="5">
        <f t="shared" si="3"/>
        <v>1.7833896163382974</v>
      </c>
      <c r="AF21" s="5">
        <f t="shared" si="3"/>
        <v>1.823515882705909</v>
      </c>
      <c r="AG21" s="5">
        <f t="shared" si="3"/>
        <v>1.8645449900667919</v>
      </c>
      <c r="AH21" s="5">
        <f t="shared" si="3"/>
        <v>1.9064972523432946</v>
      </c>
      <c r="AI21" s="5"/>
      <c r="AJ21" s="5"/>
      <c r="AK21" s="5"/>
      <c r="AL21" s="5"/>
      <c r="AM21" s="5"/>
      <c r="AN21" s="5"/>
    </row>
    <row r="23" spans="2:40" x14ac:dyDescent="0.3">
      <c r="B23" t="s">
        <v>17</v>
      </c>
      <c r="C23" t="s">
        <v>56</v>
      </c>
      <c r="D23" s="2"/>
      <c r="E23" s="19">
        <f t="shared" ref="E23:AH23" si="4">+$D$18*$D$6/1000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  <c r="J23" s="19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si="4"/>
        <v>0</v>
      </c>
      <c r="O23" s="2">
        <f t="shared" si="4"/>
        <v>0</v>
      </c>
      <c r="P23" s="2">
        <f t="shared" si="4"/>
        <v>0</v>
      </c>
      <c r="Q23" s="2">
        <f t="shared" si="4"/>
        <v>0</v>
      </c>
      <c r="R23" s="2">
        <f t="shared" si="4"/>
        <v>0</v>
      </c>
      <c r="S23" s="2">
        <f t="shared" si="4"/>
        <v>0</v>
      </c>
      <c r="T23" s="2">
        <f t="shared" si="4"/>
        <v>0</v>
      </c>
      <c r="U23" s="2">
        <f t="shared" si="4"/>
        <v>0</v>
      </c>
      <c r="V23" s="2">
        <f t="shared" si="4"/>
        <v>0</v>
      </c>
      <c r="W23" s="2">
        <f t="shared" si="4"/>
        <v>0</v>
      </c>
      <c r="X23" s="2">
        <f t="shared" si="4"/>
        <v>0</v>
      </c>
      <c r="Y23" s="2">
        <f t="shared" si="4"/>
        <v>0</v>
      </c>
      <c r="Z23" s="2">
        <f t="shared" si="4"/>
        <v>0</v>
      </c>
      <c r="AA23" s="2">
        <f t="shared" si="4"/>
        <v>0</v>
      </c>
      <c r="AB23" s="2">
        <f t="shared" si="4"/>
        <v>0</v>
      </c>
      <c r="AC23" s="2">
        <f t="shared" si="4"/>
        <v>0</v>
      </c>
      <c r="AD23" s="2">
        <f t="shared" si="4"/>
        <v>0</v>
      </c>
      <c r="AE23" s="2">
        <f t="shared" si="4"/>
        <v>0</v>
      </c>
      <c r="AF23" s="2">
        <f t="shared" si="4"/>
        <v>0</v>
      </c>
      <c r="AG23" s="2">
        <f t="shared" si="4"/>
        <v>0</v>
      </c>
      <c r="AH23" s="2">
        <f t="shared" si="4"/>
        <v>0</v>
      </c>
      <c r="AI23" s="2"/>
      <c r="AJ23" s="2"/>
      <c r="AK23" s="2"/>
      <c r="AL23" s="2"/>
      <c r="AM23" s="2"/>
      <c r="AN23" s="2"/>
    </row>
    <row r="24" spans="2:40" x14ac:dyDescent="0.3">
      <c r="B24" t="s">
        <v>19</v>
      </c>
      <c r="C24" t="s">
        <v>57</v>
      </c>
      <c r="D24" s="2"/>
      <c r="E24" s="19">
        <f t="shared" ref="E24:AH24" si="5">+$D$19*$D$6/1000+$D$20*E21*$D$3/1000</f>
        <v>1.95</v>
      </c>
      <c r="F24" s="19">
        <f t="shared" si="5"/>
        <v>1.9938750000000001</v>
      </c>
      <c r="G24" s="19">
        <f t="shared" si="5"/>
        <v>2.0387371874999998</v>
      </c>
      <c r="H24" s="19">
        <f t="shared" si="5"/>
        <v>2.0846087742187498</v>
      </c>
      <c r="I24" s="19">
        <f t="shared" si="5"/>
        <v>2.1315124716386715</v>
      </c>
      <c r="J24" s="19">
        <f t="shared" si="5"/>
        <v>2.1794715022505415</v>
      </c>
      <c r="K24" s="2">
        <f t="shared" si="5"/>
        <v>2.2285096110511784</v>
      </c>
      <c r="L24" s="2">
        <f t="shared" si="5"/>
        <v>2.2786510772998301</v>
      </c>
      <c r="M24" s="2">
        <f t="shared" si="5"/>
        <v>2.329920726539076</v>
      </c>
      <c r="N24" s="2">
        <f t="shared" si="5"/>
        <v>2.3823439428862048</v>
      </c>
      <c r="O24" s="2">
        <f t="shared" si="5"/>
        <v>2.4359466816011439</v>
      </c>
      <c r="P24" s="2">
        <f t="shared" si="5"/>
        <v>2.4907554819371698</v>
      </c>
      <c r="Q24" s="2">
        <f t="shared" si="5"/>
        <v>2.5467974802807567</v>
      </c>
      <c r="R24" s="2">
        <f t="shared" si="5"/>
        <v>2.6041004235870733</v>
      </c>
      <c r="S24" s="2">
        <f t="shared" si="5"/>
        <v>2.6626926831177822</v>
      </c>
      <c r="T24" s="2">
        <f t="shared" si="5"/>
        <v>2.7226032684879322</v>
      </c>
      <c r="U24" s="2">
        <f t="shared" si="5"/>
        <v>2.783861842028911</v>
      </c>
      <c r="V24" s="2">
        <f t="shared" si="5"/>
        <v>2.8464987334745606</v>
      </c>
      <c r="W24" s="2">
        <f t="shared" si="5"/>
        <v>2.9105449549777385</v>
      </c>
      <c r="X24" s="2">
        <f t="shared" si="5"/>
        <v>2.9760322164647368</v>
      </c>
      <c r="Y24" s="2">
        <f t="shared" si="5"/>
        <v>3.0429929413351933</v>
      </c>
      <c r="Z24" s="2">
        <f t="shared" si="5"/>
        <v>3.1114602825152362</v>
      </c>
      <c r="AA24" s="2">
        <f t="shared" si="5"/>
        <v>3.1814681388718284</v>
      </c>
      <c r="AB24" s="2">
        <f t="shared" si="5"/>
        <v>3.2530511719964448</v>
      </c>
      <c r="AC24" s="2">
        <f t="shared" si="5"/>
        <v>3.3262448233663648</v>
      </c>
      <c r="AD24" s="2">
        <f t="shared" si="5"/>
        <v>3.4010853318921073</v>
      </c>
      <c r="AE24" s="2">
        <f t="shared" si="5"/>
        <v>3.47760975185968</v>
      </c>
      <c r="AF24" s="2">
        <f t="shared" si="5"/>
        <v>3.5558559712765225</v>
      </c>
      <c r="AG24" s="2">
        <f t="shared" si="5"/>
        <v>3.6358627306302442</v>
      </c>
      <c r="AH24" s="2">
        <f t="shared" si="5"/>
        <v>3.7176696420694242</v>
      </c>
      <c r="AI24" s="2"/>
      <c r="AJ24" s="2"/>
      <c r="AK24" s="2"/>
      <c r="AL24" s="2"/>
      <c r="AM24" s="2"/>
      <c r="AN24" s="2"/>
    </row>
    <row r="25" spans="2:40" x14ac:dyDescent="0.3">
      <c r="C25" t="s">
        <v>59</v>
      </c>
      <c r="E25" s="19"/>
      <c r="F25" s="19"/>
      <c r="G25" s="19"/>
      <c r="H25" s="19"/>
      <c r="I25" s="19"/>
      <c r="J25" s="1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40" x14ac:dyDescent="0.3">
      <c r="E26" s="19"/>
      <c r="F26" s="19"/>
      <c r="G26" s="19"/>
      <c r="H26" s="19"/>
      <c r="I26" s="19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2:40" x14ac:dyDescent="0.3">
      <c r="B27" s="6" t="s">
        <v>20</v>
      </c>
      <c r="C27" t="s">
        <v>60</v>
      </c>
      <c r="E27" s="19">
        <f>+E23+E24</f>
        <v>1.95</v>
      </c>
      <c r="F27" s="19">
        <f t="shared" ref="F27:AH27" si="6">+F23+F24</f>
        <v>1.9938750000000001</v>
      </c>
      <c r="G27" s="19">
        <f t="shared" si="6"/>
        <v>2.0387371874999998</v>
      </c>
      <c r="H27" s="19">
        <f t="shared" si="6"/>
        <v>2.0846087742187498</v>
      </c>
      <c r="I27" s="19">
        <f t="shared" si="6"/>
        <v>2.1315124716386715</v>
      </c>
      <c r="J27" s="19">
        <f t="shared" si="6"/>
        <v>2.1794715022505415</v>
      </c>
      <c r="K27" s="2">
        <f t="shared" si="6"/>
        <v>2.2285096110511784</v>
      </c>
      <c r="L27" s="2">
        <f t="shared" si="6"/>
        <v>2.2786510772998301</v>
      </c>
      <c r="M27" s="2">
        <f t="shared" si="6"/>
        <v>2.329920726539076</v>
      </c>
      <c r="N27" s="2">
        <f t="shared" si="6"/>
        <v>2.3823439428862048</v>
      </c>
      <c r="O27" s="2">
        <f t="shared" si="6"/>
        <v>2.4359466816011439</v>
      </c>
      <c r="P27" s="2">
        <f t="shared" si="6"/>
        <v>2.4907554819371698</v>
      </c>
      <c r="Q27" s="2">
        <f t="shared" si="6"/>
        <v>2.5467974802807567</v>
      </c>
      <c r="R27" s="2">
        <f t="shared" si="6"/>
        <v>2.6041004235870733</v>
      </c>
      <c r="S27" s="2">
        <f t="shared" si="6"/>
        <v>2.6626926831177822</v>
      </c>
      <c r="T27" s="2">
        <f t="shared" si="6"/>
        <v>2.7226032684879322</v>
      </c>
      <c r="U27" s="2">
        <f t="shared" si="6"/>
        <v>2.783861842028911</v>
      </c>
      <c r="V27" s="2">
        <f t="shared" si="6"/>
        <v>2.8464987334745606</v>
      </c>
      <c r="W27" s="2">
        <f t="shared" si="6"/>
        <v>2.9105449549777385</v>
      </c>
      <c r="X27" s="2">
        <f t="shared" si="6"/>
        <v>2.9760322164647368</v>
      </c>
      <c r="Y27" s="2">
        <f t="shared" si="6"/>
        <v>3.0429929413351933</v>
      </c>
      <c r="Z27" s="2">
        <f t="shared" si="6"/>
        <v>3.1114602825152362</v>
      </c>
      <c r="AA27" s="2">
        <f t="shared" si="6"/>
        <v>3.1814681388718284</v>
      </c>
      <c r="AB27" s="2">
        <f t="shared" si="6"/>
        <v>3.2530511719964448</v>
      </c>
      <c r="AC27" s="2">
        <f t="shared" si="6"/>
        <v>3.3262448233663648</v>
      </c>
      <c r="AD27" s="2">
        <f t="shared" si="6"/>
        <v>3.4010853318921073</v>
      </c>
      <c r="AE27" s="2">
        <f t="shared" si="6"/>
        <v>3.47760975185968</v>
      </c>
      <c r="AF27" s="2">
        <f t="shared" si="6"/>
        <v>3.5558559712765225</v>
      </c>
      <c r="AG27" s="2">
        <f t="shared" si="6"/>
        <v>3.6358627306302442</v>
      </c>
      <c r="AH27" s="2">
        <f t="shared" si="6"/>
        <v>3.7176696420694242</v>
      </c>
      <c r="AI27" s="2"/>
      <c r="AJ27" s="2"/>
      <c r="AK27" s="2"/>
      <c r="AL27" s="2"/>
      <c r="AM27" s="2"/>
      <c r="AN27" s="2"/>
    </row>
    <row r="29" spans="2:40" x14ac:dyDescent="0.3">
      <c r="B29" s="6" t="s">
        <v>21</v>
      </c>
      <c r="C29" t="s">
        <v>55</v>
      </c>
      <c r="E29" s="19">
        <f>+E16-E27</f>
        <v>11.953467102000003</v>
      </c>
      <c r="F29" s="19">
        <f t="shared" ref="F29:AH29" si="7">+F16-F27</f>
        <v>11.837470805442788</v>
      </c>
      <c r="G29" s="19">
        <f t="shared" si="7"/>
        <v>11.720861435365844</v>
      </c>
      <c r="H29" s="19">
        <f t="shared" si="7"/>
        <v>11.603614839413229</v>
      </c>
      <c r="I29" s="19">
        <f t="shared" si="7"/>
        <v>11.485706375531983</v>
      </c>
      <c r="J29" s="19">
        <f t="shared" si="7"/>
        <v>11.367110900675208</v>
      </c>
      <c r="K29" s="2">
        <f t="shared" si="7"/>
        <v>11.247802759252446</v>
      </c>
      <c r="L29" s="2">
        <f t="shared" si="7"/>
        <v>11.127755771321615</v>
      </c>
      <c r="M29" s="2">
        <f t="shared" si="7"/>
        <v>11.006943220516687</v>
      </c>
      <c r="N29" s="2">
        <f t="shared" si="7"/>
        <v>10.885337841705168</v>
      </c>
      <c r="O29" s="2">
        <f t="shared" si="7"/>
        <v>10.762911808369306</v>
      </c>
      <c r="P29" s="2">
        <f t="shared" si="7"/>
        <v>10.639636719704741</v>
      </c>
      <c r="Q29" s="2">
        <f t="shared" si="7"/>
        <v>10.515483587430328</v>
      </c>
      <c r="R29" s="2">
        <f t="shared" si="7"/>
        <v>10.390422822302533</v>
      </c>
      <c r="S29" s="2">
        <f t="shared" si="7"/>
        <v>10.264424220327815</v>
      </c>
      <c r="T29" s="2">
        <f t="shared" si="7"/>
        <v>10.137456948666152</v>
      </c>
      <c r="U29" s="2">
        <f t="shared" si="7"/>
        <v>10.009489531218779</v>
      </c>
      <c r="V29" s="2">
        <f t="shared" si="7"/>
        <v>9.8804898338930087</v>
      </c>
      <c r="W29" s="2">
        <f t="shared" si="7"/>
        <v>9.7504250495368758</v>
      </c>
      <c r="X29" s="2">
        <f t="shared" si="7"/>
        <v>9.6192616825361483</v>
      </c>
      <c r="Y29" s="2">
        <f t="shared" si="7"/>
        <v>9.4869655330661349</v>
      </c>
      <c r="Z29" s="2">
        <f t="shared" si="7"/>
        <v>9.3535016809904832</v>
      </c>
      <c r="AA29" s="2">
        <f t="shared" si="7"/>
        <v>9.218834469399031</v>
      </c>
      <c r="AB29" s="2">
        <f t="shared" si="7"/>
        <v>9.0829274877765851</v>
      </c>
      <c r="AC29" s="2">
        <f t="shared" si="7"/>
        <v>8.9457435547943192</v>
      </c>
      <c r="AD29" s="2">
        <f t="shared" si="7"/>
        <v>8.8072447007152785</v>
      </c>
      <c r="AE29" s="2">
        <f t="shared" si="7"/>
        <v>8.6673921494053161</v>
      </c>
      <c r="AF29" s="2">
        <f t="shared" si="7"/>
        <v>8.5261462999405779</v>
      </c>
      <c r="AG29" s="2">
        <f t="shared" si="7"/>
        <v>8.3834667078024321</v>
      </c>
      <c r="AH29" s="2">
        <f t="shared" si="7"/>
        <v>8.2393120656505729</v>
      </c>
      <c r="AI29" s="2"/>
      <c r="AJ29" s="2"/>
      <c r="AK29" s="2"/>
      <c r="AL29" s="2"/>
      <c r="AM29" s="2"/>
      <c r="AN29" s="2"/>
    </row>
    <row r="30" spans="2:40" hidden="1" x14ac:dyDescent="0.3">
      <c r="B30" s="7"/>
      <c r="C30" s="7"/>
      <c r="D30" s="7"/>
      <c r="E30" s="20">
        <f>+E17-E27</f>
        <v>11.953467102000003</v>
      </c>
      <c r="F30" s="20">
        <f t="shared" ref="F30:AH30" si="8">+F17-F27</f>
        <v>11.909592102000001</v>
      </c>
      <c r="G30" s="20">
        <f t="shared" si="8"/>
        <v>11.864729914500003</v>
      </c>
      <c r="H30" s="20">
        <f t="shared" si="8"/>
        <v>11.818858327781253</v>
      </c>
      <c r="I30" s="20">
        <f t="shared" si="8"/>
        <v>11.77195463036133</v>
      </c>
      <c r="J30" s="20">
        <f t="shared" si="8"/>
        <v>11.723995599749461</v>
      </c>
      <c r="K30" s="8">
        <f t="shared" si="8"/>
        <v>11.674957490948824</v>
      </c>
      <c r="L30" s="8">
        <f t="shared" si="8"/>
        <v>11.624816024700172</v>
      </c>
      <c r="M30" s="8">
        <f t="shared" si="8"/>
        <v>11.573546375460927</v>
      </c>
      <c r="N30" s="8">
        <f t="shared" si="8"/>
        <v>11.521123159113797</v>
      </c>
      <c r="O30" s="8">
        <f t="shared" si="8"/>
        <v>11.467520420398859</v>
      </c>
      <c r="P30" s="8">
        <f t="shared" si="8"/>
        <v>11.412711620062833</v>
      </c>
      <c r="Q30" s="8">
        <f t="shared" si="8"/>
        <v>11.356669621719245</v>
      </c>
      <c r="R30" s="8">
        <f t="shared" si="8"/>
        <v>11.299366678412929</v>
      </c>
      <c r="S30" s="8">
        <f t="shared" si="8"/>
        <v>11.24077441888222</v>
      </c>
      <c r="T30" s="8">
        <f t="shared" si="8"/>
        <v>11.18086383351207</v>
      </c>
      <c r="U30" s="8">
        <f t="shared" si="8"/>
        <v>11.119605259971092</v>
      </c>
      <c r="V30" s="8">
        <f t="shared" si="8"/>
        <v>11.056968368525443</v>
      </c>
      <c r="W30" s="8">
        <f t="shared" si="8"/>
        <v>10.992922147022263</v>
      </c>
      <c r="X30" s="8">
        <f t="shared" si="8"/>
        <v>10.927434885535266</v>
      </c>
      <c r="Y30" s="8">
        <f t="shared" si="8"/>
        <v>10.860474160664809</v>
      </c>
      <c r="Z30" s="8">
        <f t="shared" si="8"/>
        <v>10.792006819484765</v>
      </c>
      <c r="AA30" s="8">
        <f t="shared" si="8"/>
        <v>10.721998963128174</v>
      </c>
      <c r="AB30" s="8">
        <f t="shared" si="8"/>
        <v>10.650415930003557</v>
      </c>
      <c r="AC30" s="8">
        <f t="shared" si="8"/>
        <v>10.577222278633638</v>
      </c>
      <c r="AD30" s="8">
        <f t="shared" si="8"/>
        <v>10.502381770107895</v>
      </c>
      <c r="AE30" s="8">
        <f t="shared" si="8"/>
        <v>10.425857350140323</v>
      </c>
      <c r="AF30" s="8">
        <f t="shared" si="8"/>
        <v>10.347611130723479</v>
      </c>
      <c r="AG30" s="8">
        <f t="shared" si="8"/>
        <v>10.267604371369758</v>
      </c>
      <c r="AH30" s="8">
        <f t="shared" si="8"/>
        <v>10.185797459930578</v>
      </c>
      <c r="AI30" s="8"/>
      <c r="AJ30" s="8"/>
      <c r="AK30" s="8"/>
      <c r="AL30" s="8"/>
      <c r="AM30" s="8"/>
      <c r="AN30" s="8"/>
    </row>
    <row r="31" spans="2:40" x14ac:dyDescent="0.3">
      <c r="B31" s="6" t="s">
        <v>22</v>
      </c>
    </row>
    <row r="32" spans="2:40" x14ac:dyDescent="0.3">
      <c r="B32" t="s">
        <v>50</v>
      </c>
      <c r="C32" t="s">
        <v>23</v>
      </c>
      <c r="D32" s="1">
        <v>0.6</v>
      </c>
    </row>
    <row r="33" spans="2:40" x14ac:dyDescent="0.3">
      <c r="B33" t="s">
        <v>49</v>
      </c>
      <c r="C33" t="s">
        <v>24</v>
      </c>
      <c r="D33" s="1">
        <v>0.08</v>
      </c>
    </row>
    <row r="34" spans="2:40" x14ac:dyDescent="0.3">
      <c r="B34" t="s">
        <v>48</v>
      </c>
      <c r="C34" t="s">
        <v>25</v>
      </c>
      <c r="D34" s="1">
        <f>1-D32</f>
        <v>0.4</v>
      </c>
    </row>
    <row r="35" spans="2:40" x14ac:dyDescent="0.3">
      <c r="B35" t="s">
        <v>47</v>
      </c>
      <c r="C35" t="s">
        <v>26</v>
      </c>
      <c r="D35" s="1">
        <v>0.12</v>
      </c>
    </row>
    <row r="36" spans="2:40" x14ac:dyDescent="0.3">
      <c r="B36" t="s">
        <v>46</v>
      </c>
      <c r="C36" t="s">
        <v>32</v>
      </c>
      <c r="D36">
        <f>+D32*D10</f>
        <v>85.5</v>
      </c>
    </row>
    <row r="37" spans="2:40" x14ac:dyDescent="0.3">
      <c r="B37" t="s">
        <v>45</v>
      </c>
      <c r="C37" t="s">
        <v>35</v>
      </c>
      <c r="E37" s="19">
        <f>+D36</f>
        <v>85.5</v>
      </c>
      <c r="F37" s="19">
        <f t="shared" ref="F37:U38" si="9">+E37-E44</f>
        <v>84.745254445388213</v>
      </c>
      <c r="G37" s="19">
        <f t="shared" si="9"/>
        <v>83.930129246407489</v>
      </c>
      <c r="H37" s="19">
        <f t="shared" si="9"/>
        <v>83.049794031508313</v>
      </c>
      <c r="I37" s="19">
        <f t="shared" si="9"/>
        <v>82.099031999417193</v>
      </c>
      <c r="J37" s="19">
        <f t="shared" si="9"/>
        <v>81.07220900475879</v>
      </c>
      <c r="K37" s="33">
        <f t="shared" si="9"/>
        <v>79.963240170527712</v>
      </c>
      <c r="L37" s="33">
        <f t="shared" si="9"/>
        <v>78.765553829558144</v>
      </c>
      <c r="M37" s="33">
        <f t="shared" si="9"/>
        <v>77.472052581311019</v>
      </c>
      <c r="N37" s="33">
        <f t="shared" si="9"/>
        <v>76.075071233204113</v>
      </c>
      <c r="O37" s="33">
        <f t="shared" si="9"/>
        <v>74.566331377248659</v>
      </c>
      <c r="P37" s="33">
        <f t="shared" si="9"/>
        <v>72.936892332816768</v>
      </c>
      <c r="Q37" s="33">
        <f t="shared" si="9"/>
        <v>71.177098164830326</v>
      </c>
      <c r="R37" s="33">
        <f t="shared" si="9"/>
        <v>69.276520463404978</v>
      </c>
      <c r="S37" s="33">
        <f t="shared" si="9"/>
        <v>67.2238965458656</v>
      </c>
      <c r="T37" s="33">
        <f t="shared" si="9"/>
        <v>65.007062714923066</v>
      </c>
      <c r="U37" s="33">
        <f t="shared" si="9"/>
        <v>62.612882177505128</v>
      </c>
      <c r="V37" s="33">
        <f t="shared" ref="V37:AH38" si="10">+U37-U44</f>
        <v>60.02716719709376</v>
      </c>
      <c r="W37" s="33">
        <f t="shared" si="10"/>
        <v>57.234595018249479</v>
      </c>
      <c r="X37" s="33">
        <f t="shared" si="10"/>
        <v>54.218617065097654</v>
      </c>
      <c r="Y37" s="33">
        <f t="shared" si="10"/>
        <v>50.961360875693686</v>
      </c>
      <c r="Z37" s="33">
        <f t="shared" si="10"/>
        <v>47.443524191137399</v>
      </c>
      <c r="AA37" s="33">
        <f t="shared" si="10"/>
        <v>43.644260571816609</v>
      </c>
      <c r="AB37" s="33">
        <f t="shared" si="10"/>
        <v>39.541055862950159</v>
      </c>
      <c r="AC37" s="33">
        <f t="shared" si="10"/>
        <v>35.10959477737439</v>
      </c>
      <c r="AD37" s="33">
        <f t="shared" si="10"/>
        <v>30.323616804952561</v>
      </c>
      <c r="AE37" s="33">
        <f t="shared" si="10"/>
        <v>25.154760594736985</v>
      </c>
      <c r="AF37" s="33">
        <f t="shared" si="10"/>
        <v>19.572395887704161</v>
      </c>
      <c r="AG37" s="33">
        <f t="shared" si="10"/>
        <v>13.543442004108712</v>
      </c>
      <c r="AH37" s="33">
        <f t="shared" si="10"/>
        <v>7.0321718098256287</v>
      </c>
      <c r="AI37" s="33"/>
      <c r="AJ37" s="33"/>
      <c r="AK37" s="33"/>
      <c r="AL37" s="33"/>
      <c r="AM37" s="33"/>
      <c r="AN37" s="33"/>
    </row>
    <row r="38" spans="2:40" x14ac:dyDescent="0.3">
      <c r="B38" s="7"/>
      <c r="C38" s="7"/>
      <c r="D38" s="7"/>
      <c r="E38" s="20">
        <f>+D36</f>
        <v>85.5</v>
      </c>
      <c r="F38" s="20">
        <f t="shared" si="9"/>
        <v>84.745254445388213</v>
      </c>
      <c r="G38" s="20">
        <f t="shared" si="9"/>
        <v>83.930129246407489</v>
      </c>
      <c r="H38" s="20">
        <f t="shared" si="9"/>
        <v>83.049794031508313</v>
      </c>
      <c r="I38" s="20">
        <f t="shared" si="9"/>
        <v>82.099031999417193</v>
      </c>
      <c r="J38" s="20">
        <f t="shared" si="9"/>
        <v>81.07220900475879</v>
      </c>
      <c r="K38" s="34">
        <f t="shared" si="9"/>
        <v>79.963240170527712</v>
      </c>
      <c r="L38" s="34">
        <f t="shared" si="9"/>
        <v>78.765553829558144</v>
      </c>
      <c r="M38" s="34">
        <f t="shared" si="9"/>
        <v>77.472052581311019</v>
      </c>
      <c r="N38" s="34">
        <f t="shared" si="9"/>
        <v>76.075071233204113</v>
      </c>
      <c r="O38" s="34">
        <f t="shared" si="9"/>
        <v>74.566331377248659</v>
      </c>
      <c r="P38" s="34">
        <f t="shared" si="9"/>
        <v>72.936892332816768</v>
      </c>
      <c r="Q38" s="34">
        <f t="shared" si="9"/>
        <v>71.177098164830326</v>
      </c>
      <c r="R38" s="34">
        <f t="shared" si="9"/>
        <v>69.276520463404978</v>
      </c>
      <c r="S38" s="34">
        <f t="shared" si="9"/>
        <v>67.2238965458656</v>
      </c>
      <c r="T38" s="34">
        <f t="shared" si="9"/>
        <v>65.007062714923066</v>
      </c>
      <c r="U38" s="34">
        <f t="shared" si="9"/>
        <v>62.612882177505128</v>
      </c>
      <c r="V38" s="34">
        <f t="shared" si="10"/>
        <v>60.02716719709376</v>
      </c>
      <c r="W38" s="34">
        <f t="shared" si="10"/>
        <v>57.234595018249479</v>
      </c>
      <c r="X38" s="34">
        <f t="shared" si="10"/>
        <v>54.218617065097654</v>
      </c>
      <c r="Y38" s="34">
        <f t="shared" si="10"/>
        <v>50.961360875693686</v>
      </c>
      <c r="Z38" s="34">
        <f t="shared" si="10"/>
        <v>47.443524191137399</v>
      </c>
      <c r="AA38" s="34">
        <f t="shared" si="10"/>
        <v>43.644260571816609</v>
      </c>
      <c r="AB38" s="34">
        <f t="shared" si="10"/>
        <v>39.541055862950159</v>
      </c>
      <c r="AC38" s="34">
        <f t="shared" si="10"/>
        <v>35.10959477737439</v>
      </c>
      <c r="AD38" s="34">
        <f t="shared" si="10"/>
        <v>30.323616804952561</v>
      </c>
      <c r="AE38" s="34">
        <f t="shared" si="10"/>
        <v>25.154760594736985</v>
      </c>
      <c r="AF38" s="34">
        <f t="shared" si="10"/>
        <v>19.572395887704161</v>
      </c>
      <c r="AG38" s="34">
        <f t="shared" si="10"/>
        <v>13.543442004108712</v>
      </c>
      <c r="AH38" s="34">
        <f t="shared" si="10"/>
        <v>7.0321718098256287</v>
      </c>
      <c r="AI38" s="34"/>
      <c r="AJ38" s="34"/>
      <c r="AK38" s="34"/>
      <c r="AL38" s="34"/>
      <c r="AM38" s="34"/>
      <c r="AN38" s="34"/>
    </row>
    <row r="39" spans="2:40" x14ac:dyDescent="0.3">
      <c r="B39" t="s">
        <v>44</v>
      </c>
      <c r="C39" t="s">
        <v>33</v>
      </c>
      <c r="D39" s="36">
        <v>30</v>
      </c>
      <c r="E39" s="19"/>
      <c r="F39" s="19"/>
      <c r="G39" s="19"/>
      <c r="H39" s="19"/>
      <c r="I39" s="19"/>
      <c r="J39" s="1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2:40" x14ac:dyDescent="0.3">
      <c r="B40" s="10" t="s">
        <v>43</v>
      </c>
      <c r="C40" s="10" t="s">
        <v>34</v>
      </c>
      <c r="D40" s="11">
        <f>-PMT(D33,D39,D36)</f>
        <v>7.594745554611781</v>
      </c>
      <c r="E40" s="22">
        <f>+D40</f>
        <v>7.594745554611781</v>
      </c>
      <c r="F40" s="22">
        <f>+E40</f>
        <v>7.594745554611781</v>
      </c>
      <c r="G40" s="22">
        <f t="shared" ref="G40:V41" si="11">+F40</f>
        <v>7.594745554611781</v>
      </c>
      <c r="H40" s="22">
        <f t="shared" si="11"/>
        <v>7.594745554611781</v>
      </c>
      <c r="I40" s="22">
        <f t="shared" si="11"/>
        <v>7.594745554611781</v>
      </c>
      <c r="J40" s="22">
        <f t="shared" si="11"/>
        <v>7.594745554611781</v>
      </c>
      <c r="K40" s="12">
        <f t="shared" si="11"/>
        <v>7.594745554611781</v>
      </c>
      <c r="L40" s="12">
        <f t="shared" si="11"/>
        <v>7.594745554611781</v>
      </c>
      <c r="M40" s="12">
        <f t="shared" si="11"/>
        <v>7.594745554611781</v>
      </c>
      <c r="N40" s="12">
        <f t="shared" si="11"/>
        <v>7.594745554611781</v>
      </c>
      <c r="O40" s="12">
        <f t="shared" si="11"/>
        <v>7.594745554611781</v>
      </c>
      <c r="P40" s="12">
        <f t="shared" si="11"/>
        <v>7.594745554611781</v>
      </c>
      <c r="Q40" s="12">
        <f t="shared" si="11"/>
        <v>7.594745554611781</v>
      </c>
      <c r="R40" s="12">
        <f t="shared" si="11"/>
        <v>7.594745554611781</v>
      </c>
      <c r="S40" s="12">
        <f t="shared" si="11"/>
        <v>7.594745554611781</v>
      </c>
      <c r="T40" s="12">
        <f t="shared" si="11"/>
        <v>7.594745554611781</v>
      </c>
      <c r="U40" s="12">
        <f t="shared" si="11"/>
        <v>7.594745554611781</v>
      </c>
      <c r="V40" s="12">
        <f t="shared" si="11"/>
        <v>7.594745554611781</v>
      </c>
      <c r="W40" s="12">
        <f t="shared" ref="W40:AH41" si="12">+V40</f>
        <v>7.594745554611781</v>
      </c>
      <c r="X40" s="12">
        <f t="shared" si="12"/>
        <v>7.594745554611781</v>
      </c>
      <c r="Y40" s="12">
        <f t="shared" si="12"/>
        <v>7.594745554611781</v>
      </c>
      <c r="Z40" s="12">
        <f t="shared" si="12"/>
        <v>7.594745554611781</v>
      </c>
      <c r="AA40" s="12">
        <f t="shared" si="12"/>
        <v>7.594745554611781</v>
      </c>
      <c r="AB40" s="12">
        <f t="shared" si="12"/>
        <v>7.594745554611781</v>
      </c>
      <c r="AC40" s="12">
        <f t="shared" si="12"/>
        <v>7.594745554611781</v>
      </c>
      <c r="AD40" s="12">
        <f t="shared" si="12"/>
        <v>7.594745554611781</v>
      </c>
      <c r="AE40" s="12">
        <f t="shared" si="12"/>
        <v>7.594745554611781</v>
      </c>
      <c r="AF40" s="12">
        <f t="shared" si="12"/>
        <v>7.594745554611781</v>
      </c>
      <c r="AG40" s="12">
        <f t="shared" si="12"/>
        <v>7.594745554611781</v>
      </c>
      <c r="AH40" s="12">
        <f t="shared" si="12"/>
        <v>7.594745554611781</v>
      </c>
      <c r="AI40" s="12"/>
      <c r="AJ40" s="12"/>
      <c r="AK40" s="12"/>
      <c r="AL40" s="12"/>
      <c r="AM40" s="12"/>
      <c r="AN40" s="12"/>
    </row>
    <row r="41" spans="2:40" x14ac:dyDescent="0.3">
      <c r="B41" s="7"/>
      <c r="C41" s="7"/>
      <c r="D41" s="39">
        <f>+D40</f>
        <v>7.594745554611781</v>
      </c>
      <c r="E41" s="20">
        <f>+D41</f>
        <v>7.594745554611781</v>
      </c>
      <c r="F41" s="20">
        <f>+E41</f>
        <v>7.594745554611781</v>
      </c>
      <c r="G41" s="20">
        <f t="shared" si="11"/>
        <v>7.594745554611781</v>
      </c>
      <c r="H41" s="20">
        <f t="shared" si="11"/>
        <v>7.594745554611781</v>
      </c>
      <c r="I41" s="20">
        <f t="shared" si="11"/>
        <v>7.594745554611781</v>
      </c>
      <c r="J41" s="20">
        <f t="shared" si="11"/>
        <v>7.594745554611781</v>
      </c>
      <c r="K41" s="8">
        <f t="shared" si="11"/>
        <v>7.594745554611781</v>
      </c>
      <c r="L41" s="8">
        <f t="shared" si="11"/>
        <v>7.594745554611781</v>
      </c>
      <c r="M41" s="8">
        <f t="shared" si="11"/>
        <v>7.594745554611781</v>
      </c>
      <c r="N41" s="8">
        <f t="shared" si="11"/>
        <v>7.594745554611781</v>
      </c>
      <c r="O41" s="8">
        <f t="shared" si="11"/>
        <v>7.594745554611781</v>
      </c>
      <c r="P41" s="8">
        <f t="shared" si="11"/>
        <v>7.594745554611781</v>
      </c>
      <c r="Q41" s="8">
        <f t="shared" si="11"/>
        <v>7.594745554611781</v>
      </c>
      <c r="R41" s="8">
        <f t="shared" si="11"/>
        <v>7.594745554611781</v>
      </c>
      <c r="S41" s="8">
        <f t="shared" si="11"/>
        <v>7.594745554611781</v>
      </c>
      <c r="T41" s="8">
        <f t="shared" si="11"/>
        <v>7.594745554611781</v>
      </c>
      <c r="U41" s="8">
        <f t="shared" si="11"/>
        <v>7.594745554611781</v>
      </c>
      <c r="V41" s="8">
        <f t="shared" si="11"/>
        <v>7.594745554611781</v>
      </c>
      <c r="W41" s="8">
        <f t="shared" si="12"/>
        <v>7.594745554611781</v>
      </c>
      <c r="X41" s="8">
        <f t="shared" si="12"/>
        <v>7.594745554611781</v>
      </c>
      <c r="Y41" s="8">
        <f t="shared" si="12"/>
        <v>7.594745554611781</v>
      </c>
      <c r="Z41" s="8">
        <f t="shared" si="12"/>
        <v>7.594745554611781</v>
      </c>
      <c r="AA41" s="8">
        <f t="shared" si="12"/>
        <v>7.594745554611781</v>
      </c>
      <c r="AB41" s="8">
        <f t="shared" si="12"/>
        <v>7.594745554611781</v>
      </c>
      <c r="AC41" s="8">
        <f t="shared" si="12"/>
        <v>7.594745554611781</v>
      </c>
      <c r="AD41" s="8">
        <f t="shared" si="12"/>
        <v>7.594745554611781</v>
      </c>
      <c r="AE41" s="8">
        <f t="shared" si="12"/>
        <v>7.594745554611781</v>
      </c>
      <c r="AF41" s="8">
        <f t="shared" si="12"/>
        <v>7.594745554611781</v>
      </c>
      <c r="AG41" s="8">
        <f t="shared" si="12"/>
        <v>7.594745554611781</v>
      </c>
      <c r="AH41" s="8">
        <f t="shared" si="12"/>
        <v>7.594745554611781</v>
      </c>
      <c r="AI41" s="8"/>
      <c r="AJ41" s="8"/>
      <c r="AK41" s="8"/>
      <c r="AL41" s="8"/>
      <c r="AM41" s="8"/>
      <c r="AN41" s="8"/>
    </row>
    <row r="42" spans="2:40" x14ac:dyDescent="0.3">
      <c r="B42" t="s">
        <v>66</v>
      </c>
      <c r="C42" t="s">
        <v>36</v>
      </c>
      <c r="E42" s="19">
        <f t="shared" ref="E42:AH43" si="13">+E37*$D$33</f>
        <v>6.84</v>
      </c>
      <c r="F42" s="19">
        <f t="shared" si="13"/>
        <v>6.7796203556310575</v>
      </c>
      <c r="G42" s="19">
        <f t="shared" si="13"/>
        <v>6.7144103397125994</v>
      </c>
      <c r="H42" s="19">
        <f t="shared" si="13"/>
        <v>6.6439835225206654</v>
      </c>
      <c r="I42" s="19">
        <f t="shared" si="13"/>
        <v>6.5679225599533755</v>
      </c>
      <c r="J42" s="19">
        <f t="shared" si="13"/>
        <v>6.4857767203807031</v>
      </c>
      <c r="K42" s="2">
        <f t="shared" si="13"/>
        <v>6.3970592136422173</v>
      </c>
      <c r="L42" s="2">
        <f t="shared" si="13"/>
        <v>6.3012443063646515</v>
      </c>
      <c r="M42" s="2">
        <f t="shared" si="13"/>
        <v>6.1977642065048819</v>
      </c>
      <c r="N42" s="2">
        <f t="shared" si="13"/>
        <v>6.0860056986563293</v>
      </c>
      <c r="O42" s="2">
        <f t="shared" si="13"/>
        <v>5.965306510179893</v>
      </c>
      <c r="P42" s="2">
        <f t="shared" si="13"/>
        <v>5.8349513866253417</v>
      </c>
      <c r="Q42" s="2">
        <f t="shared" si="13"/>
        <v>5.6941678531864266</v>
      </c>
      <c r="R42" s="2">
        <f t="shared" si="13"/>
        <v>5.5421216370723982</v>
      </c>
      <c r="S42" s="2">
        <f t="shared" si="13"/>
        <v>5.3779117236692482</v>
      </c>
      <c r="T42" s="2">
        <f t="shared" si="13"/>
        <v>5.2005650171938456</v>
      </c>
      <c r="U42" s="2">
        <f t="shared" si="13"/>
        <v>5.00903057420041</v>
      </c>
      <c r="V42" s="2">
        <f t="shared" si="13"/>
        <v>4.8021733757675014</v>
      </c>
      <c r="W42" s="2">
        <f t="shared" si="13"/>
        <v>4.5787676014599583</v>
      </c>
      <c r="X42" s="2">
        <f t="shared" si="13"/>
        <v>4.3374893652078121</v>
      </c>
      <c r="Y42" s="2">
        <f t="shared" si="13"/>
        <v>4.0769088700554947</v>
      </c>
      <c r="Z42" s="2">
        <f t="shared" si="13"/>
        <v>3.7954819352909919</v>
      </c>
      <c r="AA42" s="2">
        <f t="shared" si="13"/>
        <v>3.491540845745329</v>
      </c>
      <c r="AB42" s="2">
        <f t="shared" si="13"/>
        <v>3.1632844690360127</v>
      </c>
      <c r="AC42" s="2">
        <f t="shared" si="13"/>
        <v>2.8087675821899514</v>
      </c>
      <c r="AD42" s="2">
        <f t="shared" si="13"/>
        <v>2.4258893443962051</v>
      </c>
      <c r="AE42" s="2">
        <f t="shared" si="13"/>
        <v>2.0123808475789589</v>
      </c>
      <c r="AF42" s="2">
        <f t="shared" si="13"/>
        <v>1.5657916710163329</v>
      </c>
      <c r="AG42" s="2">
        <f t="shared" si="13"/>
        <v>1.0834753603286971</v>
      </c>
      <c r="AH42" s="2">
        <f t="shared" si="13"/>
        <v>0.56257374478605027</v>
      </c>
      <c r="AI42" s="2"/>
      <c r="AJ42" s="2"/>
      <c r="AK42" s="2"/>
      <c r="AL42" s="2"/>
      <c r="AM42" s="2"/>
      <c r="AN42" s="2"/>
    </row>
    <row r="43" spans="2:40" x14ac:dyDescent="0.3">
      <c r="B43" s="7"/>
      <c r="C43" s="7"/>
      <c r="D43" s="7"/>
      <c r="E43" s="20">
        <f t="shared" si="13"/>
        <v>6.84</v>
      </c>
      <c r="F43" s="20">
        <f t="shared" si="13"/>
        <v>6.7796203556310575</v>
      </c>
      <c r="G43" s="20">
        <f t="shared" si="13"/>
        <v>6.7144103397125994</v>
      </c>
      <c r="H43" s="20">
        <f t="shared" si="13"/>
        <v>6.6439835225206654</v>
      </c>
      <c r="I43" s="20">
        <f t="shared" si="13"/>
        <v>6.5679225599533755</v>
      </c>
      <c r="J43" s="20">
        <f t="shared" si="13"/>
        <v>6.4857767203807031</v>
      </c>
      <c r="K43" s="8">
        <f t="shared" si="13"/>
        <v>6.3970592136422173</v>
      </c>
      <c r="L43" s="8">
        <f t="shared" si="13"/>
        <v>6.3012443063646515</v>
      </c>
      <c r="M43" s="8">
        <f t="shared" si="13"/>
        <v>6.1977642065048819</v>
      </c>
      <c r="N43" s="8">
        <f t="shared" si="13"/>
        <v>6.0860056986563293</v>
      </c>
      <c r="O43" s="8">
        <f t="shared" si="13"/>
        <v>5.965306510179893</v>
      </c>
      <c r="P43" s="8">
        <f t="shared" si="13"/>
        <v>5.8349513866253417</v>
      </c>
      <c r="Q43" s="8">
        <f t="shared" si="13"/>
        <v>5.6941678531864266</v>
      </c>
      <c r="R43" s="8">
        <f t="shared" si="13"/>
        <v>5.5421216370723982</v>
      </c>
      <c r="S43" s="8">
        <f t="shared" si="13"/>
        <v>5.3779117236692482</v>
      </c>
      <c r="T43" s="8">
        <f t="shared" si="13"/>
        <v>5.2005650171938456</v>
      </c>
      <c r="U43" s="8">
        <f t="shared" si="13"/>
        <v>5.00903057420041</v>
      </c>
      <c r="V43" s="8">
        <f t="shared" si="13"/>
        <v>4.8021733757675014</v>
      </c>
      <c r="W43" s="8">
        <f t="shared" si="13"/>
        <v>4.5787676014599583</v>
      </c>
      <c r="X43" s="8">
        <f t="shared" si="13"/>
        <v>4.3374893652078121</v>
      </c>
      <c r="Y43" s="8">
        <f t="shared" si="13"/>
        <v>4.0769088700554947</v>
      </c>
      <c r="Z43" s="8">
        <f t="shared" si="13"/>
        <v>3.7954819352909919</v>
      </c>
      <c r="AA43" s="8">
        <f t="shared" si="13"/>
        <v>3.491540845745329</v>
      </c>
      <c r="AB43" s="8">
        <f t="shared" si="13"/>
        <v>3.1632844690360127</v>
      </c>
      <c r="AC43" s="8">
        <f t="shared" si="13"/>
        <v>2.8087675821899514</v>
      </c>
      <c r="AD43" s="8">
        <f t="shared" si="13"/>
        <v>2.4258893443962051</v>
      </c>
      <c r="AE43" s="8">
        <f t="shared" si="13"/>
        <v>2.0123808475789589</v>
      </c>
      <c r="AF43" s="8">
        <f t="shared" si="13"/>
        <v>1.5657916710163329</v>
      </c>
      <c r="AG43" s="8">
        <f t="shared" si="13"/>
        <v>1.0834753603286971</v>
      </c>
      <c r="AH43" s="8">
        <f t="shared" si="13"/>
        <v>0.56257374478605027</v>
      </c>
      <c r="AI43" s="8"/>
      <c r="AJ43" s="8"/>
      <c r="AK43" s="8"/>
      <c r="AL43" s="8"/>
      <c r="AM43" s="8"/>
      <c r="AN43" s="8"/>
    </row>
    <row r="44" spans="2:40" x14ac:dyDescent="0.3">
      <c r="B44" t="s">
        <v>42</v>
      </c>
      <c r="C44" t="s">
        <v>37</v>
      </c>
      <c r="E44" s="19">
        <f t="shared" ref="E44:AH45" si="14">+E40-E42</f>
        <v>0.75474555461178117</v>
      </c>
      <c r="F44" s="19">
        <f t="shared" si="14"/>
        <v>0.81512519898072355</v>
      </c>
      <c r="G44" s="19">
        <f t="shared" si="14"/>
        <v>0.88033521489918165</v>
      </c>
      <c r="H44" s="19">
        <f t="shared" si="14"/>
        <v>0.95076203209111565</v>
      </c>
      <c r="I44" s="19">
        <f t="shared" si="14"/>
        <v>1.0268229946584055</v>
      </c>
      <c r="J44" s="19">
        <f t="shared" si="14"/>
        <v>1.1089688342310779</v>
      </c>
      <c r="K44" s="2">
        <f t="shared" si="14"/>
        <v>1.1976863409695637</v>
      </c>
      <c r="L44" s="2">
        <f t="shared" si="14"/>
        <v>1.2935012482471295</v>
      </c>
      <c r="M44" s="2">
        <f t="shared" si="14"/>
        <v>1.3969813481068991</v>
      </c>
      <c r="N44" s="2">
        <f t="shared" si="14"/>
        <v>1.5087398559554517</v>
      </c>
      <c r="O44" s="2">
        <f t="shared" si="14"/>
        <v>1.629439044431888</v>
      </c>
      <c r="P44" s="2">
        <f t="shared" si="14"/>
        <v>1.7597941679864393</v>
      </c>
      <c r="Q44" s="2">
        <f t="shared" si="14"/>
        <v>1.9005777014253544</v>
      </c>
      <c r="R44" s="2">
        <f t="shared" si="14"/>
        <v>2.0526239175393828</v>
      </c>
      <c r="S44" s="2">
        <f t="shared" si="14"/>
        <v>2.2168338309425328</v>
      </c>
      <c r="T44" s="2">
        <f t="shared" si="14"/>
        <v>2.3941805374179355</v>
      </c>
      <c r="U44" s="2">
        <f t="shared" si="14"/>
        <v>2.585714980411371</v>
      </c>
      <c r="V44" s="2">
        <f t="shared" si="14"/>
        <v>2.7925721788442797</v>
      </c>
      <c r="W44" s="2">
        <f t="shared" si="14"/>
        <v>3.0159779531518227</v>
      </c>
      <c r="X44" s="2">
        <f t="shared" si="14"/>
        <v>3.2572561894039689</v>
      </c>
      <c r="Y44" s="2">
        <f t="shared" si="14"/>
        <v>3.5178366845562863</v>
      </c>
      <c r="Z44" s="2">
        <f t="shared" si="14"/>
        <v>3.7992636193207892</v>
      </c>
      <c r="AA44" s="2">
        <f t="shared" si="14"/>
        <v>4.1032047088664516</v>
      </c>
      <c r="AB44" s="2">
        <f t="shared" si="14"/>
        <v>4.4314610855757683</v>
      </c>
      <c r="AC44" s="2">
        <f t="shared" si="14"/>
        <v>4.7859779724218292</v>
      </c>
      <c r="AD44" s="2">
        <f t="shared" si="14"/>
        <v>5.1688562102155764</v>
      </c>
      <c r="AE44" s="2">
        <f t="shared" si="14"/>
        <v>5.5823647070328217</v>
      </c>
      <c r="AF44" s="2">
        <f t="shared" si="14"/>
        <v>6.0289538835954479</v>
      </c>
      <c r="AG44" s="2">
        <f t="shared" si="14"/>
        <v>6.5112701942830835</v>
      </c>
      <c r="AH44" s="2">
        <f t="shared" si="14"/>
        <v>7.0321718098257309</v>
      </c>
      <c r="AI44" s="2"/>
      <c r="AJ44" s="2"/>
      <c r="AK44" s="2"/>
      <c r="AL44" s="2"/>
      <c r="AM44" s="2"/>
      <c r="AN44" s="2"/>
    </row>
    <row r="45" spans="2:40" x14ac:dyDescent="0.3">
      <c r="B45" s="7"/>
      <c r="C45" s="7"/>
      <c r="D45" s="7"/>
      <c r="E45" s="20">
        <f t="shared" si="14"/>
        <v>0.75474555461178117</v>
      </c>
      <c r="F45" s="20">
        <f t="shared" si="14"/>
        <v>0.81512519898072355</v>
      </c>
      <c r="G45" s="20">
        <f t="shared" si="14"/>
        <v>0.88033521489918165</v>
      </c>
      <c r="H45" s="20">
        <f t="shared" si="14"/>
        <v>0.95076203209111565</v>
      </c>
      <c r="I45" s="20">
        <f t="shared" si="14"/>
        <v>1.0268229946584055</v>
      </c>
      <c r="J45" s="20">
        <f t="shared" si="14"/>
        <v>1.1089688342310779</v>
      </c>
      <c r="K45" s="8">
        <f t="shared" si="14"/>
        <v>1.1976863409695637</v>
      </c>
      <c r="L45" s="8">
        <f t="shared" si="14"/>
        <v>1.2935012482471295</v>
      </c>
      <c r="M45" s="8">
        <f t="shared" si="14"/>
        <v>1.3969813481068991</v>
      </c>
      <c r="N45" s="8">
        <f t="shared" si="14"/>
        <v>1.5087398559554517</v>
      </c>
      <c r="O45" s="8">
        <f t="shared" si="14"/>
        <v>1.629439044431888</v>
      </c>
      <c r="P45" s="8">
        <f t="shared" si="14"/>
        <v>1.7597941679864393</v>
      </c>
      <c r="Q45" s="8">
        <f t="shared" si="14"/>
        <v>1.9005777014253544</v>
      </c>
      <c r="R45" s="8">
        <f t="shared" si="14"/>
        <v>2.0526239175393828</v>
      </c>
      <c r="S45" s="8">
        <f t="shared" si="14"/>
        <v>2.2168338309425328</v>
      </c>
      <c r="T45" s="8">
        <f t="shared" si="14"/>
        <v>2.3941805374179355</v>
      </c>
      <c r="U45" s="8">
        <f t="shared" si="14"/>
        <v>2.585714980411371</v>
      </c>
      <c r="V45" s="8">
        <f t="shared" si="14"/>
        <v>2.7925721788442797</v>
      </c>
      <c r="W45" s="8">
        <f t="shared" si="14"/>
        <v>3.0159779531518227</v>
      </c>
      <c r="X45" s="8">
        <f t="shared" si="14"/>
        <v>3.2572561894039689</v>
      </c>
      <c r="Y45" s="8">
        <f t="shared" si="14"/>
        <v>3.5178366845562863</v>
      </c>
      <c r="Z45" s="8">
        <f t="shared" si="14"/>
        <v>3.7992636193207892</v>
      </c>
      <c r="AA45" s="8">
        <f t="shared" si="14"/>
        <v>4.1032047088664516</v>
      </c>
      <c r="AB45" s="8">
        <f t="shared" si="14"/>
        <v>4.4314610855757683</v>
      </c>
      <c r="AC45" s="8">
        <f t="shared" si="14"/>
        <v>4.7859779724218292</v>
      </c>
      <c r="AD45" s="8">
        <f t="shared" si="14"/>
        <v>5.1688562102155764</v>
      </c>
      <c r="AE45" s="8">
        <f t="shared" si="14"/>
        <v>5.5823647070328217</v>
      </c>
      <c r="AF45" s="8">
        <f t="shared" si="14"/>
        <v>6.0289538835954479</v>
      </c>
      <c r="AG45" s="8">
        <f t="shared" si="14"/>
        <v>6.5112701942830835</v>
      </c>
      <c r="AH45" s="8">
        <f t="shared" si="14"/>
        <v>7.0321718098257309</v>
      </c>
      <c r="AI45" s="8"/>
      <c r="AJ45" s="8"/>
      <c r="AK45" s="8"/>
      <c r="AL45" s="8"/>
      <c r="AM45" s="8"/>
      <c r="AN45" s="8"/>
    </row>
    <row r="47" spans="2:40" x14ac:dyDescent="0.3">
      <c r="B47" s="6" t="s">
        <v>39</v>
      </c>
    </row>
    <row r="48" spans="2:40" x14ac:dyDescent="0.3">
      <c r="B48" t="s">
        <v>41</v>
      </c>
      <c r="C48" t="s">
        <v>40</v>
      </c>
      <c r="D48" s="27">
        <v>0.4</v>
      </c>
    </row>
    <row r="49" spans="2:40" x14ac:dyDescent="0.3">
      <c r="B49" t="s">
        <v>51</v>
      </c>
      <c r="D49">
        <v>5</v>
      </c>
      <c r="E49" s="30">
        <v>0.2</v>
      </c>
      <c r="F49" s="30">
        <v>0.32</v>
      </c>
      <c r="G49" s="30">
        <v>0.192</v>
      </c>
      <c r="H49" s="30">
        <v>0.1152</v>
      </c>
      <c r="I49" s="30">
        <v>0.1152</v>
      </c>
      <c r="J49" s="30">
        <v>5.7599999999999998E-2</v>
      </c>
    </row>
    <row r="50" spans="2:40" x14ac:dyDescent="0.3">
      <c r="B50" t="s">
        <v>72</v>
      </c>
      <c r="E50" s="30">
        <v>0.2</v>
      </c>
      <c r="F50" s="30">
        <v>0.32</v>
      </c>
      <c r="G50" s="30">
        <v>0.192</v>
      </c>
      <c r="H50" s="30">
        <v>0.1152</v>
      </c>
      <c r="I50" s="30">
        <v>0.1152</v>
      </c>
      <c r="J50" s="30">
        <v>5.7599999999999998E-2</v>
      </c>
      <c r="K50" s="4"/>
    </row>
    <row r="51" spans="2:40" x14ac:dyDescent="0.3">
      <c r="B51" t="s">
        <v>54</v>
      </c>
      <c r="E51" s="23">
        <f>+SUM($E$50:E50)</f>
        <v>0.2</v>
      </c>
      <c r="F51" s="23">
        <f>+SUM($E$50:F50)</f>
        <v>0.52</v>
      </c>
      <c r="G51" s="23">
        <f>+SUM($E$50:G50)</f>
        <v>0.71199999999999997</v>
      </c>
      <c r="H51" s="23">
        <f>+SUM($E$50:H50)</f>
        <v>0.82719999999999994</v>
      </c>
      <c r="I51" s="23">
        <f>+SUM($E$50:I50)</f>
        <v>0.9423999999999999</v>
      </c>
      <c r="J51" s="23">
        <f>+SUM($E$50:J50)</f>
        <v>0.99999999999999989</v>
      </c>
    </row>
    <row r="52" spans="2:40" x14ac:dyDescent="0.3">
      <c r="B52" t="s">
        <v>52</v>
      </c>
      <c r="C52" t="s">
        <v>53</v>
      </c>
      <c r="E52" s="19">
        <f t="shared" ref="E52:J52" si="15">+E50*$D$10</f>
        <v>28.5</v>
      </c>
      <c r="F52" s="19">
        <f t="shared" si="15"/>
        <v>45.6</v>
      </c>
      <c r="G52" s="19">
        <f t="shared" si="15"/>
        <v>27.36</v>
      </c>
      <c r="H52" s="19">
        <f t="shared" si="15"/>
        <v>16.416</v>
      </c>
      <c r="I52" s="19">
        <f t="shared" si="15"/>
        <v>16.416</v>
      </c>
      <c r="J52" s="19">
        <f t="shared" si="15"/>
        <v>8.2080000000000002</v>
      </c>
      <c r="K52" s="10"/>
    </row>
    <row r="53" spans="2:40" x14ac:dyDescent="0.3">
      <c r="J53" s="24"/>
    </row>
    <row r="54" spans="2:40" x14ac:dyDescent="0.3">
      <c r="B54" t="s">
        <v>38</v>
      </c>
      <c r="C54" t="s">
        <v>74</v>
      </c>
      <c r="E54" s="19">
        <f t="shared" ref="E54:AH54" si="16">+E29-E52-E42</f>
        <v>-23.386532897999995</v>
      </c>
      <c r="F54" s="19">
        <f t="shared" si="16"/>
        <v>-40.542149550188277</v>
      </c>
      <c r="G54" s="19">
        <f t="shared" si="16"/>
        <v>-22.353548904346756</v>
      </c>
      <c r="H54" s="19">
        <f t="shared" si="16"/>
        <v>-11.456368683107437</v>
      </c>
      <c r="I54" s="19">
        <f t="shared" si="16"/>
        <v>-11.498216184421393</v>
      </c>
      <c r="J54" s="19">
        <f t="shared" si="16"/>
        <v>-3.3266658197054957</v>
      </c>
      <c r="K54" s="2">
        <f t="shared" si="16"/>
        <v>4.8507435456102286</v>
      </c>
      <c r="L54" s="2">
        <f t="shared" si="16"/>
        <v>4.8265114649569636</v>
      </c>
      <c r="M54" s="2">
        <f t="shared" si="16"/>
        <v>4.8091790140118054</v>
      </c>
      <c r="N54" s="2">
        <f t="shared" si="16"/>
        <v>4.7993321430488383</v>
      </c>
      <c r="O54" s="2">
        <f t="shared" si="16"/>
        <v>4.7976052981894135</v>
      </c>
      <c r="P54" s="2">
        <f t="shared" si="16"/>
        <v>4.8046853330793997</v>
      </c>
      <c r="Q54" s="2">
        <f t="shared" si="16"/>
        <v>4.8213157342439015</v>
      </c>
      <c r="R54" s="2">
        <f t="shared" si="16"/>
        <v>4.8483011852301345</v>
      </c>
      <c r="S54" s="2">
        <f t="shared" si="16"/>
        <v>4.8865124966585665</v>
      </c>
      <c r="T54" s="2">
        <f t="shared" si="16"/>
        <v>4.9368919314723065</v>
      </c>
      <c r="U54" s="2">
        <f t="shared" si="16"/>
        <v>5.0004589570183695</v>
      </c>
      <c r="V54" s="2">
        <f t="shared" si="16"/>
        <v>5.0783164581255074</v>
      </c>
      <c r="W54" s="2">
        <f t="shared" si="16"/>
        <v>5.1716574480769175</v>
      </c>
      <c r="X54" s="2">
        <f t="shared" si="16"/>
        <v>5.2817723173283362</v>
      </c>
      <c r="Y54" s="2">
        <f t="shared" si="16"/>
        <v>5.4100566630106401</v>
      </c>
      <c r="Z54" s="2">
        <f t="shared" si="16"/>
        <v>5.5580197456994913</v>
      </c>
      <c r="AA54" s="2">
        <f t="shared" si="16"/>
        <v>5.7272936236537024</v>
      </c>
      <c r="AB54" s="2">
        <f t="shared" si="16"/>
        <v>5.9196430187405724</v>
      </c>
      <c r="AC54" s="2">
        <f t="shared" si="16"/>
        <v>6.1369759726043682</v>
      </c>
      <c r="AD54" s="2">
        <f t="shared" si="16"/>
        <v>6.381355356319073</v>
      </c>
      <c r="AE54" s="2">
        <f t="shared" si="16"/>
        <v>6.6550113018263577</v>
      </c>
      <c r="AF54" s="2">
        <f t="shared" si="16"/>
        <v>6.9603546289242448</v>
      </c>
      <c r="AG54" s="2">
        <f t="shared" si="16"/>
        <v>7.2999913474737355</v>
      </c>
      <c r="AH54" s="2">
        <f t="shared" si="16"/>
        <v>7.6767383208645228</v>
      </c>
      <c r="AI54" s="2"/>
      <c r="AJ54" s="2"/>
      <c r="AK54" s="2"/>
      <c r="AL54" s="2"/>
      <c r="AM54" s="2"/>
      <c r="AN54" s="2"/>
    </row>
    <row r="55" spans="2:40" x14ac:dyDescent="0.3">
      <c r="B55" s="7"/>
      <c r="C55" s="7"/>
      <c r="D55" s="7"/>
      <c r="E55" s="20">
        <f t="shared" ref="E55:AH55" si="17">+E30-E52-E43</f>
        <v>-23.386532897999995</v>
      </c>
      <c r="F55" s="20">
        <f t="shared" si="17"/>
        <v>-40.470028253631064</v>
      </c>
      <c r="G55" s="20">
        <f t="shared" si="17"/>
        <v>-22.209680425212596</v>
      </c>
      <c r="H55" s="20">
        <f t="shared" si="17"/>
        <v>-11.241125194739412</v>
      </c>
      <c r="I55" s="20">
        <f t="shared" si="17"/>
        <v>-11.211967929592046</v>
      </c>
      <c r="J55" s="20">
        <f t="shared" si="17"/>
        <v>-2.9697811206312421</v>
      </c>
      <c r="K55" s="8">
        <f t="shared" si="17"/>
        <v>5.2778982773066065</v>
      </c>
      <c r="L55" s="8">
        <f t="shared" si="17"/>
        <v>5.3235717183355202</v>
      </c>
      <c r="M55" s="8">
        <f t="shared" si="17"/>
        <v>5.3757821689560448</v>
      </c>
      <c r="N55" s="8">
        <f t="shared" si="17"/>
        <v>5.4351174604574677</v>
      </c>
      <c r="O55" s="8">
        <f t="shared" si="17"/>
        <v>5.5022139102189662</v>
      </c>
      <c r="P55" s="8">
        <f t="shared" si="17"/>
        <v>5.5777602334374912</v>
      </c>
      <c r="Q55" s="8">
        <f t="shared" si="17"/>
        <v>5.6625017685328185</v>
      </c>
      <c r="R55" s="8">
        <f t="shared" si="17"/>
        <v>5.7572450413405303</v>
      </c>
      <c r="S55" s="8">
        <f t="shared" si="17"/>
        <v>5.8628626952129714</v>
      </c>
      <c r="T55" s="8">
        <f t="shared" si="17"/>
        <v>5.9802988163182249</v>
      </c>
      <c r="U55" s="8">
        <f t="shared" si="17"/>
        <v>6.1105746857706817</v>
      </c>
      <c r="V55" s="8">
        <f t="shared" si="17"/>
        <v>6.2547949927579412</v>
      </c>
      <c r="W55" s="8">
        <f t="shared" si="17"/>
        <v>6.4141545455623046</v>
      </c>
      <c r="X55" s="8">
        <f t="shared" si="17"/>
        <v>6.5899455203274542</v>
      </c>
      <c r="Y55" s="8">
        <f t="shared" si="17"/>
        <v>6.7835652906093147</v>
      </c>
      <c r="Z55" s="8">
        <f t="shared" si="17"/>
        <v>6.9965248841937733</v>
      </c>
      <c r="AA55" s="8">
        <f t="shared" si="17"/>
        <v>7.2304581173828453</v>
      </c>
      <c r="AB55" s="8">
        <f t="shared" si="17"/>
        <v>7.4871314609675448</v>
      </c>
      <c r="AC55" s="8">
        <f t="shared" si="17"/>
        <v>7.7684546964436869</v>
      </c>
      <c r="AD55" s="8">
        <f t="shared" si="17"/>
        <v>8.0764924257116899</v>
      </c>
      <c r="AE55" s="8">
        <f t="shared" si="17"/>
        <v>8.4134765025613643</v>
      </c>
      <c r="AF55" s="8">
        <f t="shared" si="17"/>
        <v>8.7818194597071457</v>
      </c>
      <c r="AG55" s="8">
        <f t="shared" si="17"/>
        <v>9.1841290110410618</v>
      </c>
      <c r="AH55" s="8">
        <f t="shared" si="17"/>
        <v>9.6232237151445279</v>
      </c>
      <c r="AI55" s="8"/>
      <c r="AJ55" s="8"/>
      <c r="AK55" s="8"/>
      <c r="AL55" s="8"/>
      <c r="AM55" s="8"/>
      <c r="AN55" s="8"/>
    </row>
    <row r="56" spans="2:40" x14ac:dyDescent="0.3">
      <c r="B56" s="10" t="s">
        <v>61</v>
      </c>
      <c r="C56" s="10" t="s">
        <v>62</v>
      </c>
      <c r="D56" s="10"/>
      <c r="E56" s="22">
        <f>+E54*$D$48</f>
        <v>-9.3546131591999977</v>
      </c>
      <c r="F56" s="22">
        <f t="shared" ref="F56:AH57" si="18">+F54*$D$48</f>
        <v>-16.21685982007531</v>
      </c>
      <c r="G56" s="22">
        <f t="shared" si="18"/>
        <v>-8.9414195617387033</v>
      </c>
      <c r="H56" s="22">
        <f t="shared" si="18"/>
        <v>-4.5825474732429745</v>
      </c>
      <c r="I56" s="22">
        <f t="shared" si="18"/>
        <v>-4.599286473768557</v>
      </c>
      <c r="J56" s="22">
        <f t="shared" si="18"/>
        <v>-1.3306663278821984</v>
      </c>
      <c r="K56" s="12">
        <f t="shared" si="18"/>
        <v>1.9402974182440915</v>
      </c>
      <c r="L56" s="12">
        <f t="shared" si="18"/>
        <v>1.9306045859827856</v>
      </c>
      <c r="M56" s="12">
        <f t="shared" si="18"/>
        <v>1.9236716056047223</v>
      </c>
      <c r="N56" s="12">
        <f t="shared" si="18"/>
        <v>1.9197328572195353</v>
      </c>
      <c r="O56" s="12">
        <f t="shared" si="18"/>
        <v>1.9190421192757654</v>
      </c>
      <c r="P56" s="12">
        <f t="shared" si="18"/>
        <v>1.9218741332317599</v>
      </c>
      <c r="Q56" s="12">
        <f t="shared" si="18"/>
        <v>1.9285262936975607</v>
      </c>
      <c r="R56" s="12">
        <f t="shared" si="18"/>
        <v>1.939320474092054</v>
      </c>
      <c r="S56" s="12">
        <f t="shared" si="18"/>
        <v>1.9546049986634266</v>
      </c>
      <c r="T56" s="12">
        <f t="shared" si="18"/>
        <v>1.9747567725889228</v>
      </c>
      <c r="U56" s="12">
        <f t="shared" si="18"/>
        <v>2.000183582807348</v>
      </c>
      <c r="V56" s="12">
        <f t="shared" si="18"/>
        <v>2.0313265832502032</v>
      </c>
      <c r="W56" s="12">
        <f t="shared" si="18"/>
        <v>2.0686629792307669</v>
      </c>
      <c r="X56" s="12">
        <f t="shared" si="18"/>
        <v>2.1127089269313344</v>
      </c>
      <c r="Y56" s="12">
        <f t="shared" si="18"/>
        <v>2.1640226652042562</v>
      </c>
      <c r="Z56" s="12">
        <f t="shared" si="18"/>
        <v>2.2232078982797967</v>
      </c>
      <c r="AA56" s="12">
        <f t="shared" si="18"/>
        <v>2.2909174494614812</v>
      </c>
      <c r="AB56" s="12">
        <f t="shared" si="18"/>
        <v>2.367857207496229</v>
      </c>
      <c r="AC56" s="12">
        <f t="shared" si="18"/>
        <v>2.4547903890417473</v>
      </c>
      <c r="AD56" s="12">
        <f t="shared" si="18"/>
        <v>2.5525421425276296</v>
      </c>
      <c r="AE56" s="12">
        <f t="shared" si="18"/>
        <v>2.6620045207305432</v>
      </c>
      <c r="AF56" s="12">
        <f t="shared" si="18"/>
        <v>2.7841418515696983</v>
      </c>
      <c r="AG56" s="12">
        <f t="shared" si="18"/>
        <v>2.9199965389894942</v>
      </c>
      <c r="AH56" s="12">
        <f t="shared" si="18"/>
        <v>3.0706953283458094</v>
      </c>
      <c r="AI56" s="12"/>
      <c r="AJ56" s="12"/>
      <c r="AK56" s="12"/>
      <c r="AL56" s="12"/>
      <c r="AM56" s="12"/>
      <c r="AN56" s="12"/>
    </row>
    <row r="57" spans="2:40" x14ac:dyDescent="0.3">
      <c r="B57" s="7"/>
      <c r="C57" s="7"/>
      <c r="D57" s="7"/>
      <c r="E57" s="20">
        <f>+E55*$D$48</f>
        <v>-9.3546131591999977</v>
      </c>
      <c r="F57" s="20">
        <f t="shared" si="18"/>
        <v>-16.188011301452427</v>
      </c>
      <c r="G57" s="20">
        <f t="shared" si="18"/>
        <v>-8.8838721700850396</v>
      </c>
      <c r="H57" s="20">
        <f t="shared" si="18"/>
        <v>-4.4964500778957648</v>
      </c>
      <c r="I57" s="20">
        <f t="shared" si="18"/>
        <v>-4.4847871718368184</v>
      </c>
      <c r="J57" s="20">
        <f t="shared" si="18"/>
        <v>-1.187912448252497</v>
      </c>
      <c r="K57" s="8">
        <f t="shared" si="18"/>
        <v>2.1111593109226425</v>
      </c>
      <c r="L57" s="8">
        <f t="shared" si="18"/>
        <v>2.1294286873342081</v>
      </c>
      <c r="M57" s="8">
        <f t="shared" si="18"/>
        <v>2.1503128675824179</v>
      </c>
      <c r="N57" s="8">
        <f t="shared" si="18"/>
        <v>2.1740469841829873</v>
      </c>
      <c r="O57" s="8">
        <f t="shared" si="18"/>
        <v>2.2008855640875864</v>
      </c>
      <c r="P57" s="8">
        <f t="shared" si="18"/>
        <v>2.2311040933749964</v>
      </c>
      <c r="Q57" s="8">
        <f t="shared" si="18"/>
        <v>2.2650007074131273</v>
      </c>
      <c r="R57" s="8">
        <f t="shared" si="18"/>
        <v>2.3028980165362123</v>
      </c>
      <c r="S57" s="8">
        <f t="shared" si="18"/>
        <v>2.3451450780851886</v>
      </c>
      <c r="T57" s="8">
        <f t="shared" si="18"/>
        <v>2.3921195265272899</v>
      </c>
      <c r="U57" s="8">
        <f t="shared" si="18"/>
        <v>2.4442298743082729</v>
      </c>
      <c r="V57" s="8">
        <f t="shared" si="18"/>
        <v>2.5019179971031766</v>
      </c>
      <c r="W57" s="8">
        <f t="shared" si="18"/>
        <v>2.565661818224922</v>
      </c>
      <c r="X57" s="8">
        <f t="shared" si="18"/>
        <v>2.6359782081309819</v>
      </c>
      <c r="Y57" s="8">
        <f t="shared" si="18"/>
        <v>2.7134261162437259</v>
      </c>
      <c r="Z57" s="8">
        <f t="shared" si="18"/>
        <v>2.7986099536775093</v>
      </c>
      <c r="AA57" s="8">
        <f t="shared" si="18"/>
        <v>2.8921832469531381</v>
      </c>
      <c r="AB57" s="8">
        <f t="shared" si="18"/>
        <v>2.9948525843870182</v>
      </c>
      <c r="AC57" s="8">
        <f t="shared" si="18"/>
        <v>3.1073818785774749</v>
      </c>
      <c r="AD57" s="8">
        <f t="shared" si="18"/>
        <v>3.230596970284676</v>
      </c>
      <c r="AE57" s="8">
        <f t="shared" si="18"/>
        <v>3.3653906010245458</v>
      </c>
      <c r="AF57" s="8">
        <f t="shared" si="18"/>
        <v>3.5127277838828586</v>
      </c>
      <c r="AG57" s="8">
        <f t="shared" si="18"/>
        <v>3.6736516044164249</v>
      </c>
      <c r="AH57" s="8">
        <f t="shared" si="18"/>
        <v>3.8492894860578115</v>
      </c>
      <c r="AI57" s="8"/>
      <c r="AJ57" s="8"/>
      <c r="AK57" s="8"/>
      <c r="AL57" s="8"/>
      <c r="AM57" s="8"/>
      <c r="AN57" s="8"/>
    </row>
    <row r="58" spans="2:40" x14ac:dyDescent="0.3">
      <c r="B58" s="10" t="s">
        <v>65</v>
      </c>
      <c r="C58" s="10" t="s">
        <v>63</v>
      </c>
      <c r="D58" s="10"/>
      <c r="E58" s="22">
        <f t="shared" ref="E58:AH59" si="19">+E29-E56-E40</f>
        <v>13.713334706588221</v>
      </c>
      <c r="F58" s="22">
        <f t="shared" si="19"/>
        <v>20.459585070906318</v>
      </c>
      <c r="G58" s="22">
        <f t="shared" si="19"/>
        <v>13.067535442492765</v>
      </c>
      <c r="H58" s="22">
        <f t="shared" si="19"/>
        <v>8.5914167580444243</v>
      </c>
      <c r="I58" s="22">
        <f t="shared" si="19"/>
        <v>8.4902472946887606</v>
      </c>
      <c r="J58" s="22">
        <f t="shared" si="19"/>
        <v>5.1030316739456252</v>
      </c>
      <c r="K58" s="12">
        <f t="shared" si="19"/>
        <v>1.7127597863965738</v>
      </c>
      <c r="L58" s="12">
        <f t="shared" si="19"/>
        <v>1.6024056307270476</v>
      </c>
      <c r="M58" s="12">
        <f t="shared" si="19"/>
        <v>1.4885260603001838</v>
      </c>
      <c r="N58" s="12">
        <f t="shared" si="19"/>
        <v>1.3708594298738506</v>
      </c>
      <c r="O58" s="12">
        <f t="shared" si="19"/>
        <v>1.2491241344817601</v>
      </c>
      <c r="P58" s="12">
        <f t="shared" si="19"/>
        <v>1.1230170318611998</v>
      </c>
      <c r="Q58" s="12">
        <f t="shared" si="19"/>
        <v>0.99221173912098681</v>
      </c>
      <c r="R58" s="12">
        <f t="shared" si="19"/>
        <v>0.85635679359869865</v>
      </c>
      <c r="S58" s="12">
        <f t="shared" si="19"/>
        <v>0.71507366705260633</v>
      </c>
      <c r="T58" s="12">
        <f t="shared" si="19"/>
        <v>0.56795462146544917</v>
      </c>
      <c r="U58" s="12">
        <f t="shared" si="19"/>
        <v>0.4145603937996496</v>
      </c>
      <c r="V58" s="12">
        <f t="shared" si="19"/>
        <v>0.25441769603102404</v>
      </c>
      <c r="W58" s="12">
        <f t="shared" si="19"/>
        <v>8.7016515694327445E-2</v>
      </c>
      <c r="X58" s="12">
        <f t="shared" si="19"/>
        <v>-8.8192799006967526E-2</v>
      </c>
      <c r="Y58" s="12">
        <f t="shared" si="19"/>
        <v>-0.27180268674990238</v>
      </c>
      <c r="Z58" s="12">
        <f t="shared" si="19"/>
        <v>-0.46445177190109455</v>
      </c>
      <c r="AA58" s="12">
        <f t="shared" si="19"/>
        <v>-0.66682853467423175</v>
      </c>
      <c r="AB58" s="12">
        <f t="shared" si="19"/>
        <v>-0.87967527433142489</v>
      </c>
      <c r="AC58" s="12">
        <f t="shared" si="19"/>
        <v>-1.1037923888592092</v>
      </c>
      <c r="AD58" s="12">
        <f t="shared" si="19"/>
        <v>-1.340042996424132</v>
      </c>
      <c r="AE58" s="12">
        <f t="shared" si="19"/>
        <v>-1.5893579259370076</v>
      </c>
      <c r="AF58" s="12">
        <f t="shared" si="19"/>
        <v>-1.8527411062409014</v>
      </c>
      <c r="AG58" s="12">
        <f t="shared" si="19"/>
        <v>-2.1312753857988431</v>
      </c>
      <c r="AH58" s="12">
        <f t="shared" si="19"/>
        <v>-2.4261288173070179</v>
      </c>
      <c r="AI58" s="12"/>
      <c r="AJ58" s="12"/>
      <c r="AK58" s="12"/>
      <c r="AL58" s="12"/>
      <c r="AM58" s="12"/>
      <c r="AN58" s="12"/>
    </row>
    <row r="59" spans="2:40" x14ac:dyDescent="0.3">
      <c r="B59" s="7"/>
      <c r="C59" s="7"/>
      <c r="D59" s="7"/>
      <c r="E59" s="20">
        <f t="shared" si="19"/>
        <v>13.713334706588221</v>
      </c>
      <c r="F59" s="20">
        <f t="shared" si="19"/>
        <v>20.502857848840648</v>
      </c>
      <c r="G59" s="20">
        <f t="shared" si="19"/>
        <v>13.153856529973265</v>
      </c>
      <c r="H59" s="20">
        <f t="shared" si="19"/>
        <v>8.7205628510652389</v>
      </c>
      <c r="I59" s="20">
        <f t="shared" si="19"/>
        <v>8.6619962475863694</v>
      </c>
      <c r="J59" s="20">
        <f t="shared" si="19"/>
        <v>5.3171624933901773</v>
      </c>
      <c r="K59" s="8">
        <f t="shared" si="19"/>
        <v>1.9690526254143998</v>
      </c>
      <c r="L59" s="8">
        <f t="shared" si="19"/>
        <v>1.9006417827541826</v>
      </c>
      <c r="M59" s="8">
        <f t="shared" si="19"/>
        <v>1.8284879532667278</v>
      </c>
      <c r="N59" s="8">
        <f t="shared" si="19"/>
        <v>1.7523306203190279</v>
      </c>
      <c r="O59" s="8">
        <f t="shared" si="19"/>
        <v>1.6718893016994913</v>
      </c>
      <c r="P59" s="8">
        <f t="shared" si="19"/>
        <v>1.5868619720760551</v>
      </c>
      <c r="Q59" s="8">
        <f t="shared" si="19"/>
        <v>1.4969233596943363</v>
      </c>
      <c r="R59" s="8">
        <f t="shared" si="19"/>
        <v>1.4017231072649343</v>
      </c>
      <c r="S59" s="8">
        <f t="shared" si="19"/>
        <v>1.30088378618525</v>
      </c>
      <c r="T59" s="8">
        <f t="shared" si="19"/>
        <v>1.1939987523729991</v>
      </c>
      <c r="U59" s="8">
        <f t="shared" si="19"/>
        <v>1.0806298310510369</v>
      </c>
      <c r="V59" s="8">
        <f t="shared" si="19"/>
        <v>0.96030481681048396</v>
      </c>
      <c r="W59" s="8">
        <f t="shared" si="19"/>
        <v>0.83251477418556075</v>
      </c>
      <c r="X59" s="8">
        <f t="shared" si="19"/>
        <v>0.69671112279250291</v>
      </c>
      <c r="Y59" s="8">
        <f t="shared" si="19"/>
        <v>0.55230248980930252</v>
      </c>
      <c r="Z59" s="8">
        <f t="shared" si="19"/>
        <v>0.39865131119547481</v>
      </c>
      <c r="AA59" s="8">
        <f t="shared" si="19"/>
        <v>0.23507016156325466</v>
      </c>
      <c r="AB59" s="8">
        <f t="shared" si="19"/>
        <v>6.0817791004757815E-2</v>
      </c>
      <c r="AC59" s="8">
        <f t="shared" si="19"/>
        <v>-0.12490515455561813</v>
      </c>
      <c r="AD59" s="8">
        <f t="shared" si="19"/>
        <v>-0.32296075478856157</v>
      </c>
      <c r="AE59" s="8">
        <f t="shared" si="19"/>
        <v>-0.53427880549600371</v>
      </c>
      <c r="AF59" s="8">
        <f t="shared" si="19"/>
        <v>-0.7598622077711612</v>
      </c>
      <c r="AG59" s="8">
        <f t="shared" si="19"/>
        <v>-1.0007927876584475</v>
      </c>
      <c r="AH59" s="8">
        <f t="shared" si="19"/>
        <v>-1.2582375807390145</v>
      </c>
      <c r="AI59" s="8"/>
      <c r="AJ59" s="8"/>
      <c r="AK59" s="8"/>
      <c r="AL59" s="8"/>
      <c r="AM59" s="8"/>
      <c r="AN59" s="8"/>
    </row>
    <row r="60" spans="2:40" x14ac:dyDescent="0.3">
      <c r="B60" t="s">
        <v>64</v>
      </c>
      <c r="C60" t="s">
        <v>70</v>
      </c>
      <c r="E60" s="18">
        <f t="shared" ref="E60:AH60" si="20">1/(1+$D$35)^(E2-0.5)</f>
        <v>0.94491118252306794</v>
      </c>
      <c r="F60" s="18">
        <f t="shared" si="20"/>
        <v>0.84367069868131062</v>
      </c>
      <c r="G60" s="18">
        <f t="shared" si="20"/>
        <v>0.75327740953688449</v>
      </c>
      <c r="H60" s="18">
        <f t="shared" si="20"/>
        <v>0.67256911565793243</v>
      </c>
      <c r="I60" s="18">
        <f t="shared" si="20"/>
        <v>0.60050813898029676</v>
      </c>
      <c r="J60" s="18">
        <f t="shared" si="20"/>
        <v>0.53616798123240783</v>
      </c>
      <c r="K60">
        <f t="shared" si="20"/>
        <v>0.47872141181464972</v>
      </c>
      <c r="L60">
        <f t="shared" si="20"/>
        <v>0.42742983197736584</v>
      </c>
      <c r="M60">
        <f t="shared" si="20"/>
        <v>0.38163377855121944</v>
      </c>
      <c r="N60">
        <f t="shared" si="20"/>
        <v>0.34074444513501739</v>
      </c>
      <c r="O60">
        <f t="shared" si="20"/>
        <v>0.30423611172769405</v>
      </c>
      <c r="P60">
        <f t="shared" si="20"/>
        <v>0.27163938547115535</v>
      </c>
      <c r="Q60">
        <f t="shared" si="20"/>
        <v>0.24253516559924582</v>
      </c>
      <c r="R60">
        <f t="shared" si="20"/>
        <v>0.21654925499932662</v>
      </c>
      <c r="S60">
        <f t="shared" si="20"/>
        <v>0.19334754910654159</v>
      </c>
      <c r="T60">
        <f t="shared" si="20"/>
        <v>0.17263174027369785</v>
      </c>
      <c r="U60">
        <f t="shared" si="20"/>
        <v>0.15413548238723021</v>
      </c>
      <c r="V60">
        <f t="shared" si="20"/>
        <v>0.13762096641716981</v>
      </c>
      <c r="W60">
        <f t="shared" si="20"/>
        <v>0.12287586287247305</v>
      </c>
      <c r="X60">
        <f t="shared" si="20"/>
        <v>0.10971059185042235</v>
      </c>
      <c r="Y60">
        <f t="shared" si="20"/>
        <v>9.7955885580734231E-2</v>
      </c>
      <c r="Z60">
        <f t="shared" si="20"/>
        <v>8.7460612125655562E-2</v>
      </c>
      <c r="AA60">
        <f t="shared" si="20"/>
        <v>7.8089832255049604E-2</v>
      </c>
      <c r="AB60">
        <f t="shared" si="20"/>
        <v>6.9723064513437141E-2</v>
      </c>
      <c r="AC60">
        <f t="shared" si="20"/>
        <v>6.2252736172711702E-2</v>
      </c>
      <c r="AD60">
        <f t="shared" si="20"/>
        <v>5.5582800154206871E-2</v>
      </c>
      <c r="AE60">
        <f t="shared" si="20"/>
        <v>4.9627500137684702E-2</v>
      </c>
      <c r="AF60">
        <f t="shared" si="20"/>
        <v>4.4310267980075625E-2</v>
      </c>
      <c r="AG60">
        <f t="shared" si="20"/>
        <v>3.9562739267924661E-2</v>
      </c>
      <c r="AH60">
        <f t="shared" si="20"/>
        <v>3.5323874346361306E-2</v>
      </c>
    </row>
    <row r="61" spans="2:40" x14ac:dyDescent="0.3">
      <c r="B61" s="10" t="s">
        <v>68</v>
      </c>
      <c r="C61" s="10" t="s">
        <v>71</v>
      </c>
      <c r="D61" s="35">
        <f>+SUM(E61:AH61)</f>
        <v>57.007983407469808</v>
      </c>
      <c r="E61" s="22">
        <f>+E60*E58</f>
        <v>12.957883313936904</v>
      </c>
      <c r="F61" s="22">
        <f t="shared" ref="F61:AH61" si="21">+F60*F58</f>
        <v>17.261152431501245</v>
      </c>
      <c r="G61" s="22">
        <f t="shared" si="21"/>
        <v>9.8434792471523753</v>
      </c>
      <c r="H61" s="22">
        <f t="shared" si="21"/>
        <v>5.7783215712066793</v>
      </c>
      <c r="I61" s="22">
        <f t="shared" si="21"/>
        <v>5.0984626024160464</v>
      </c>
      <c r="J61" s="22">
        <f t="shared" si="21"/>
        <v>2.7360821907844608</v>
      </c>
      <c r="K61" s="12">
        <f t="shared" si="21"/>
        <v>0.81993478304312573</v>
      </c>
      <c r="L61" s="12">
        <f t="shared" si="21"/>
        <v>0.68491596950124689</v>
      </c>
      <c r="M61" s="12">
        <f t="shared" si="21"/>
        <v>0.5680718248643194</v>
      </c>
      <c r="N61" s="12">
        <f t="shared" si="21"/>
        <v>0.46711273579047152</v>
      </c>
      <c r="O61" s="12">
        <f t="shared" si="21"/>
        <v>0.38002866973995186</v>
      </c>
      <c r="P61" s="12">
        <f t="shared" si="21"/>
        <v>0.3050556564084172</v>
      </c>
      <c r="Q61" s="12">
        <f t="shared" si="21"/>
        <v>0.24064623845722422</v>
      </c>
      <c r="R61" s="12">
        <f t="shared" si="21"/>
        <v>0.18544342566741032</v>
      </c>
      <c r="S61" s="12">
        <f t="shared" si="21"/>
        <v>0.13825774095524856</v>
      </c>
      <c r="T61" s="12">
        <f t="shared" si="21"/>
        <v>9.8046994700069792E-2</v>
      </c>
      <c r="U61" s="12">
        <f t="shared" si="21"/>
        <v>6.3898466276949104E-2</v>
      </c>
      <c r="V61" s="12">
        <f t="shared" si="21"/>
        <v>3.5013209201419274E-2</v>
      </c>
      <c r="W61" s="12">
        <f t="shared" si="21"/>
        <v>1.0692229450096579E-2</v>
      </c>
      <c r="X61" s="12">
        <f t="shared" si="21"/>
        <v>-9.6756841759997481E-3</v>
      </c>
      <c r="Y61" s="12">
        <f t="shared" si="21"/>
        <v>-2.6624672883809587E-2</v>
      </c>
      <c r="Z61" s="12">
        <f t="shared" si="21"/>
        <v>-4.0621236273315084E-2</v>
      </c>
      <c r="AA61" s="12">
        <f t="shared" si="21"/>
        <v>-5.2072528415591283E-2</v>
      </c>
      <c r="AB61" s="12">
        <f t="shared" si="21"/>
        <v>-6.1333655903085454E-2</v>
      </c>
      <c r="AC61" s="12">
        <f t="shared" si="21"/>
        <v>-6.8714096373099554E-2</v>
      </c>
      <c r="AD61" s="12">
        <f t="shared" si="21"/>
        <v>-7.4483342068287078E-2</v>
      </c>
      <c r="AE61" s="12">
        <f t="shared" si="21"/>
        <v>-7.8875860688269114E-2</v>
      </c>
      <c r="AF61" s="12">
        <f t="shared" si="21"/>
        <v>-8.2095454915236107E-2</v>
      </c>
      <c r="AG61" s="12">
        <f t="shared" si="21"/>
        <v>-8.4319092396505174E-2</v>
      </c>
      <c r="AH61" s="12">
        <f t="shared" si="21"/>
        <v>-8.5700269490639261E-2</v>
      </c>
      <c r="AI61" s="12"/>
      <c r="AJ61" s="12"/>
      <c r="AK61" s="12"/>
      <c r="AL61" s="12"/>
      <c r="AM61" s="12"/>
      <c r="AN61" s="12"/>
    </row>
    <row r="62" spans="2:40" x14ac:dyDescent="0.3">
      <c r="B62" s="7"/>
      <c r="C62" s="7"/>
      <c r="D62" s="9">
        <f>+SUM(E62:AH62)</f>
        <v>59.614661838002228</v>
      </c>
      <c r="E62" s="20">
        <f>+E60*E59</f>
        <v>12.957883313936904</v>
      </c>
      <c r="F62" s="20">
        <f t="shared" ref="F62:AH62" si="22">+F60*F59</f>
        <v>17.297660406294984</v>
      </c>
      <c r="G62" s="20">
        <f t="shared" si="22"/>
        <v>9.9085029723180931</v>
      </c>
      <c r="H62" s="20">
        <f t="shared" si="22"/>
        <v>5.8651812447803655</v>
      </c>
      <c r="I62" s="20">
        <f t="shared" si="22"/>
        <v>5.2015992464924041</v>
      </c>
      <c r="J62" s="20">
        <f t="shared" si="22"/>
        <v>2.8508922799656875</v>
      </c>
      <c r="K62" s="8">
        <f t="shared" si="22"/>
        <v>0.94262765277572413</v>
      </c>
      <c r="L62" s="8">
        <f t="shared" si="22"/>
        <v>0.81239099785178137</v>
      </c>
      <c r="M62" s="8">
        <f t="shared" si="22"/>
        <v>0.69781276664056691</v>
      </c>
      <c r="N62" s="8">
        <f t="shared" si="22"/>
        <v>0.59709692491370803</v>
      </c>
      <c r="O62" s="8">
        <f t="shared" si="22"/>
        <v>0.50864910038818278</v>
      </c>
      <c r="P62" s="8">
        <f t="shared" si="22"/>
        <v>0.4310542109222853</v>
      </c>
      <c r="Q62" s="8">
        <f t="shared" si="22"/>
        <v>0.36305655493284528</v>
      </c>
      <c r="R62" s="8">
        <f t="shared" si="22"/>
        <v>0.30354209459356274</v>
      </c>
      <c r="S62" s="8">
        <f t="shared" si="22"/>
        <v>0.25152269173135638</v>
      </c>
      <c r="T62" s="8">
        <f t="shared" si="22"/>
        <v>0.20612208250677486</v>
      </c>
      <c r="U62" s="8">
        <f t="shared" si="22"/>
        <v>0.16656340029108266</v>
      </c>
      <c r="V62" s="8">
        <f t="shared" si="22"/>
        <v>0.13215807694452203</v>
      </c>
      <c r="W62" s="8">
        <f t="shared" si="22"/>
        <v>0.10229597123213283</v>
      </c>
      <c r="X62" s="8">
        <f t="shared" si="22"/>
        <v>7.6436589630337781E-2</v>
      </c>
      <c r="Y62" s="8">
        <f t="shared" si="22"/>
        <v>5.410127949771467E-2</v>
      </c>
      <c r="Z62" s="8">
        <f t="shared" si="22"/>
        <v>3.4866287701851434E-2</v>
      </c>
      <c r="AA62" s="8">
        <f t="shared" si="22"/>
        <v>1.8356589484641965E-2</v>
      </c>
      <c r="AB62" s="8">
        <f t="shared" si="22"/>
        <v>4.2404027657894664E-3</v>
      </c>
      <c r="AC62" s="8">
        <f t="shared" si="22"/>
        <v>-7.7756876331626741E-3</v>
      </c>
      <c r="AD62" s="8">
        <f t="shared" si="22"/>
        <v>-1.7951063091064427E-2</v>
      </c>
      <c r="AE62" s="8">
        <f t="shared" si="22"/>
        <v>-2.6514921493314941E-2</v>
      </c>
      <c r="AF62" s="8">
        <f t="shared" si="22"/>
        <v>-3.3669698054272057E-2</v>
      </c>
      <c r="AG62" s="8">
        <f t="shared" si="22"/>
        <v>-3.9594104119350645E-2</v>
      </c>
      <c r="AH62" s="8">
        <f t="shared" si="22"/>
        <v>-4.4445826199894588E-2</v>
      </c>
      <c r="AI62" s="8"/>
      <c r="AJ62" s="8"/>
      <c r="AK62" s="8"/>
      <c r="AL62" s="8"/>
      <c r="AM62" s="8"/>
      <c r="AN62" s="8"/>
    </row>
    <row r="63" spans="2:40" s="10" customFormat="1" x14ac:dyDescent="0.3">
      <c r="D63" s="13"/>
      <c r="E63" s="22"/>
      <c r="F63" s="22"/>
      <c r="G63" s="22"/>
      <c r="H63" s="22"/>
      <c r="I63" s="22"/>
      <c r="J63" s="2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5" spans="2:34" x14ac:dyDescent="0.3">
      <c r="B65" t="s">
        <v>77</v>
      </c>
      <c r="C65" t="s">
        <v>67</v>
      </c>
      <c r="D65" s="35">
        <f>+D10*D34</f>
        <v>57</v>
      </c>
    </row>
    <row r="66" spans="2:34" x14ac:dyDescent="0.3">
      <c r="B66" s="6" t="s">
        <v>80</v>
      </c>
      <c r="C66" t="s">
        <v>78</v>
      </c>
      <c r="D66" s="31">
        <v>31.1</v>
      </c>
    </row>
    <row r="67" spans="2:34" x14ac:dyDescent="0.3">
      <c r="D67" s="2"/>
    </row>
    <row r="68" spans="2:34" x14ac:dyDescent="0.3">
      <c r="B68" s="6" t="s">
        <v>69</v>
      </c>
    </row>
    <row r="70" spans="2:34" x14ac:dyDescent="0.3">
      <c r="B70" t="s">
        <v>73</v>
      </c>
      <c r="D70" s="13">
        <f>+SUM(E70:AH70)</f>
        <v>-27.360631744387167</v>
      </c>
      <c r="E70" s="18">
        <f>+E56*E60</f>
        <v>-8.8392785823055231</v>
      </c>
      <c r="F70" s="18">
        <f t="shared" ref="F70:AH70" si="23">+F56*F60</f>
        <v>-13.681689454819811</v>
      </c>
      <c r="G70" s="18">
        <f t="shared" si="23"/>
        <v>-6.7353693650489559</v>
      </c>
      <c r="H70" s="18">
        <f t="shared" si="23"/>
        <v>-3.0820799015395202</v>
      </c>
      <c r="I70" s="18">
        <f t="shared" si="23"/>
        <v>-2.7619089610000076</v>
      </c>
      <c r="J70" s="18">
        <f t="shared" si="23"/>
        <v>-0.71346067871453955</v>
      </c>
      <c r="K70">
        <f t="shared" si="23"/>
        <v>0.92886191940213136</v>
      </c>
      <c r="L70">
        <f t="shared" si="23"/>
        <v>0.82519799380135395</v>
      </c>
      <c r="M70">
        <f t="shared" si="23"/>
        <v>0.73413806353862132</v>
      </c>
      <c r="N70">
        <f t="shared" si="23"/>
        <v>0.65413830724073219</v>
      </c>
      <c r="O70">
        <f t="shared" si="23"/>
        <v>0.58384191261013252</v>
      </c>
      <c r="P70">
        <f t="shared" si="23"/>
        <v>0.52205670850398456</v>
      </c>
      <c r="Q70">
        <f t="shared" si="23"/>
        <v>0.46773544400443767</v>
      </c>
      <c r="R70">
        <f t="shared" si="23"/>
        <v>0.41995840386957517</v>
      </c>
      <c r="S70">
        <f t="shared" si="23"/>
        <v>0.37791808596296855</v>
      </c>
      <c r="T70">
        <f t="shared" si="23"/>
        <v>0.34090569826929673</v>
      </c>
      <c r="U70">
        <f t="shared" si="23"/>
        <v>0.30829926139902902</v>
      </c>
      <c r="V70">
        <f t="shared" si="23"/>
        <v>0.27955312749578048</v>
      </c>
      <c r="W70">
        <f t="shared" si="23"/>
        <v>0.25418874856532131</v>
      </c>
      <c r="X70">
        <f t="shared" si="23"/>
        <v>0.23178654678130742</v>
      </c>
      <c r="Y70">
        <f t="shared" si="23"/>
        <v>0.21197875658686366</v>
      </c>
      <c r="Z70">
        <f t="shared" si="23"/>
        <v>0.19444312366614322</v>
      </c>
      <c r="AA70">
        <f t="shared" si="23"/>
        <v>0.17889735933861314</v>
      </c>
      <c r="AB70">
        <f t="shared" si="23"/>
        <v>0.16509426083686668</v>
      </c>
      <c r="AC70">
        <f t="shared" si="23"/>
        <v>0.15281741844832422</v>
      </c>
      <c r="AD70">
        <f t="shared" si="23"/>
        <v>0.14187743979330428</v>
      </c>
      <c r="AE70">
        <f t="shared" si="23"/>
        <v>0.13210862971907233</v>
      </c>
      <c r="AF70">
        <f t="shared" si="23"/>
        <v>0.12336607153759727</v>
      </c>
      <c r="AG70">
        <f t="shared" si="23"/>
        <v>0.11552306173528376</v>
      </c>
      <c r="AH70">
        <f t="shared" si="23"/>
        <v>0.10846885593444604</v>
      </c>
    </row>
    <row r="73" spans="2:34" x14ac:dyDescent="0.3">
      <c r="C73" t="s">
        <v>81</v>
      </c>
      <c r="D73" s="31">
        <v>31.1</v>
      </c>
      <c r="E73" s="24" t="s">
        <v>82</v>
      </c>
      <c r="F73" s="24"/>
      <c r="G73" s="24"/>
      <c r="H73" s="24"/>
      <c r="I73" s="24"/>
      <c r="J73" s="24"/>
      <c r="K73" s="10"/>
      <c r="L73" s="1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Lazard_21_sin_degradacion</vt:lpstr>
      <vt:lpstr>Lazard_21_con_degradacion</vt:lpstr>
    </vt:vector>
  </TitlesOfParts>
  <Company>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dcterms:created xsi:type="dcterms:W3CDTF">2020-06-03T21:31:03Z</dcterms:created>
  <dcterms:modified xsi:type="dcterms:W3CDTF">2022-09-01T20:12:02Z</dcterms:modified>
</cp:coreProperties>
</file>